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d.docs.live.net/d5d4f5eb569b7802/デスクトップ/"/>
    </mc:Choice>
  </mc:AlternateContent>
  <xr:revisionPtr revIDLastSave="99" documentId="8_{08CBD08E-9445-493A-BEF2-B2A59D97A09F}" xr6:coauthVersionLast="47" xr6:coauthVersionMax="47" xr10:uidLastSave="{E1FE8AD7-41F7-4812-B34F-3E85F03C0BC4}"/>
  <workbookProtection workbookAlgorithmName="SHA-512" workbookHashValue="BITXvJ294WXWwjZEPC0qr0NVMJzJx784QCZvFjcHh0Xru1oSClMrgDPCSF+v9li9oLZp52ol743sUO9BfInqfQ==" workbookSaltValue="tWYHBdDgStEM/WUF91tZRw==" workbookSpinCount="100000" lockStructure="1"/>
  <bookViews>
    <workbookView xWindow="450" yWindow="0" windowWidth="16370" windowHeight="9340" xr2:uid="{CD254327-8057-4E1F-8651-7BB3F6998983}"/>
  </bookViews>
  <sheets>
    <sheet name="経営情報" sheetId="1" r:id="rId1"/>
    <sheet name="変更履歴" sheetId="4" state="hidden" r:id="rId2"/>
    <sheet name="定義値" sheetId="3" state="hidden" r:id="rId3"/>
    <sheet name="データ" sheetId="2" state="hidden" r:id="rId4"/>
  </sheets>
  <externalReferences>
    <externalReference r:id="rId5"/>
  </externalReferences>
  <definedNames>
    <definedName name="_Key1" localSheetId="3" hidden="1">#REF!</definedName>
    <definedName name="_Key1" hidden="1">#REF!</definedName>
    <definedName name="_Order1" hidden="1">0</definedName>
    <definedName name="_Regression_X" localSheetId="3" hidden="1">#REF!</definedName>
    <definedName name="_Regression_X" hidden="1">#REF!</definedName>
    <definedName name="_Sort" localSheetId="3" hidden="1">#REF!</definedName>
    <definedName name="_Sort" hidden="1">#REF!</definedName>
    <definedName name="AA" localSheetId="3" hidden="1">#REF!</definedName>
    <definedName name="AA" hidden="1">#REF!</definedName>
    <definedName name="BB" localSheetId="3" hidden="1">#REF!</definedName>
    <definedName name="BB" hidden="1">#REF!</definedName>
    <definedName name="HTML1_1" hidden="1">"[FOLLOW.XLS]場所マスタ!$A$1:$C$33"</definedName>
    <definedName name="HTML1_10" hidden="1">""</definedName>
    <definedName name="HTML1_11" hidden="1">1</definedName>
    <definedName name="HTML1_12" hidden="1">"F:\COMMON\SIZAI\KAGAKU\HTML\KAIHATU\follow.htm"</definedName>
    <definedName name="HTML1_2" hidden="1">1</definedName>
    <definedName name="HTML1_3" hidden="1">"回答状況"</definedName>
    <definedName name="HTML1_4" hidden="1">"回答状況"</definedName>
    <definedName name="HTML1_5" hidden="1">""</definedName>
    <definedName name="HTML1_6" hidden="1">-4146</definedName>
    <definedName name="HTML1_7" hidden="1">-4146</definedName>
    <definedName name="HTML1_8" hidden="1">""</definedName>
    <definedName name="HTML1_9" hidden="1">""</definedName>
    <definedName name="HTMLCount" hidden="1">1</definedName>
    <definedName name="IO">[1]ヘッダ情報!$A$10:$A$13</definedName>
    <definedName name="kkakaa" localSheetId="3" hidden="1">#REF!</definedName>
    <definedName name="kkakaa" hidden="1">#REF!</definedName>
    <definedName name="_xlnm.Print_Area" localSheetId="0">経営情報!$A$1:$K$101</definedName>
    <definedName name="あ" localSheetId="3" hidden="1">#REF!</definedName>
    <definedName name="あ" hidden="1">#REF!</definedName>
    <definedName name="げんかしょうきゃく" localSheetId="3" hidden="1">#REF!</definedName>
    <definedName name="げんかしょうきゃく" hidden="1">#REF!</definedName>
    <definedName name="タイプ">[1]ヘッダ情報!$A$16:$A$25</definedName>
    <definedName name="チェックコード" localSheetId="3">#REF!</definedName>
    <definedName name="チェックコード">#REF!</definedName>
    <definedName name="関連表" localSheetId="3" hidden="1">#REF!</definedName>
    <definedName name="関連表" hidden="1">#REF!</definedName>
    <definedName name="決算月" localSheetId="3">#REF!</definedName>
    <definedName name="決算月">#REF!</definedName>
    <definedName name="借入償還。" localSheetId="3" hidden="1">#REF!</definedName>
    <definedName name="借入償還。" hidden="1">#REF!</definedName>
    <definedName name="償還２" localSheetId="3" hidden="1">#REF!</definedName>
    <definedName name="償還２" hidden="1">#REF!</definedName>
    <definedName name="償還計画表" localSheetId="3" hidden="1">#REF!</definedName>
    <definedName name="償還計画表" hidden="1">#REF!</definedName>
    <definedName name="人件費算出" localSheetId="3" hidden="1">#REF!</definedName>
    <definedName name="人件費算出" hidden="1">#REF!</definedName>
    <definedName name="提出書類の有無" localSheetId="3">#REF!</definedName>
    <definedName name="提出書類の有無">#REF!</definedName>
    <definedName name="年度" localSheetId="3">#REF!</definedName>
    <definedName name="年度">#REF!</definedName>
    <definedName name="文字種">[1]ヘッダ情報!$A$28:$A$35</definedName>
    <definedName name="法人種別" localSheetId="3">#REF!</definedName>
    <definedName name="法人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9" i="2" l="1"/>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M59" i="1" a="1"/>
  <c r="M63" i="1" a="1"/>
  <c r="M68" i="1" a="1"/>
  <c r="M79" i="1" a="1"/>
  <c r="M73" i="1" a="1"/>
  <c r="M72" i="1" a="1"/>
  <c r="M84" i="1" a="1"/>
  <c r="M84" i="1" l="1"/>
  <c r="M79" i="1"/>
  <c r="M73" i="1"/>
  <c r="M72" i="1"/>
  <c r="M68" i="1"/>
  <c r="M63" i="1"/>
  <c r="M59" i="1"/>
  <c r="K1" i="1"/>
  <c r="C62" i="1" l="1"/>
  <c r="M75" i="1" a="1"/>
  <c r="M7" i="1" a="1"/>
  <c r="M39" i="1" a="1"/>
  <c r="M27" i="1" a="1"/>
  <c r="M13" i="1" a="1"/>
  <c r="R32" i="1" a="1"/>
  <c r="R34" i="1" a="1"/>
  <c r="M67" i="1" a="1"/>
  <c r="P33" i="1" a="1"/>
  <c r="M24" i="1" a="1"/>
  <c r="M14" i="1" a="1"/>
  <c r="M100" i="1" a="1"/>
  <c r="Q26" i="1" a="1"/>
  <c r="Q35" i="1" a="1"/>
  <c r="M92" i="1" a="1"/>
  <c r="M78" i="1" a="1"/>
  <c r="Q41" i="1" a="1"/>
  <c r="M50" i="1" a="1"/>
  <c r="M48" i="1" a="1"/>
  <c r="R51" i="1" a="1"/>
  <c r="M86" i="1" a="1"/>
  <c r="Q47" i="1" a="1"/>
  <c r="M42" i="1" a="1"/>
  <c r="M46" i="1" a="1"/>
  <c r="M51" i="1" a="1"/>
  <c r="Q45" i="1" a="1"/>
  <c r="P23" i="1" a="1"/>
  <c r="R49" i="1" a="1"/>
  <c r="R45" i="1" a="1"/>
  <c r="R25" i="1" a="1"/>
  <c r="R41" i="1" a="1"/>
  <c r="M66" i="1" a="1"/>
  <c r="M5" i="1" a="1"/>
  <c r="R27" i="1" a="1"/>
  <c r="R29" i="1" a="1"/>
  <c r="Q39" i="1" a="1"/>
  <c r="R47" i="1" a="1"/>
  <c r="Q44" i="1" a="1"/>
  <c r="M34" i="1" a="1"/>
  <c r="P42" i="1" a="1"/>
  <c r="R21" i="1" a="1"/>
  <c r="M36" i="1" a="1"/>
  <c r="M44" i="1" a="1"/>
  <c r="Q43" i="1" a="1"/>
  <c r="M26" i="1" a="1"/>
  <c r="R50" i="1" a="1"/>
  <c r="Q46" i="1" a="1"/>
  <c r="M37" i="1" a="1"/>
  <c r="P25" i="1" a="1"/>
  <c r="R33" i="1" a="1"/>
  <c r="Q42" i="1" a="1"/>
  <c r="M77" i="1" a="1"/>
  <c r="R38" i="1" a="1"/>
  <c r="M4" i="1" a="1"/>
  <c r="M65" i="1" a="1"/>
  <c r="P49" i="1" a="1"/>
  <c r="P38" i="1" a="1"/>
  <c r="M91" i="1" a="1"/>
  <c r="R24" i="1" a="1"/>
  <c r="M21" i="1" a="1"/>
  <c r="M96" i="1" a="1"/>
  <c r="P28" i="1" a="1"/>
  <c r="Q36" i="1" a="1"/>
  <c r="Q25" i="1" a="1"/>
  <c r="M64" i="1" a="1"/>
  <c r="M38" i="1" a="1"/>
  <c r="M43" i="1" a="1"/>
  <c r="P39" i="1" a="1"/>
  <c r="Q34" i="1" a="1"/>
  <c r="M82" i="1" a="1"/>
  <c r="P36" i="1" a="1"/>
  <c r="P50" i="1" a="1"/>
  <c r="Q38" i="1" a="1"/>
  <c r="M99" i="1" a="1"/>
  <c r="M97" i="1" a="1"/>
  <c r="Q21" i="1" a="1"/>
  <c r="M25" i="1" a="1"/>
  <c r="R28" i="1" a="1"/>
  <c r="M85" i="1" a="1"/>
  <c r="R31" i="1" a="1"/>
  <c r="P43" i="1" a="1"/>
  <c r="M45" i="1" a="1"/>
  <c r="M23" i="1" a="1"/>
  <c r="R40" i="1" a="1"/>
  <c r="Q29" i="1" a="1"/>
  <c r="M32" i="1" a="1"/>
  <c r="Q48" i="1" a="1"/>
  <c r="P41" i="1" a="1"/>
  <c r="M87" i="1" a="1"/>
  <c r="P21" i="1" a="1"/>
  <c r="P48" i="1" a="1"/>
  <c r="R26" i="1" a="1"/>
  <c r="R46" i="1" a="1"/>
  <c r="M56" i="1" a="1"/>
  <c r="P35" i="1" a="1"/>
  <c r="M22" i="1" a="1"/>
  <c r="R43" i="1" a="1"/>
  <c r="P31" i="1" a="1"/>
  <c r="M70" i="1" a="1"/>
  <c r="P29" i="1" a="1"/>
  <c r="R22" i="1" a="1"/>
  <c r="P26" i="1" a="1"/>
  <c r="Q31" i="1" a="1"/>
  <c r="Q24" i="1" a="1"/>
  <c r="M83" i="1" a="1"/>
  <c r="M16" i="1"/>
  <c r="Q37" i="1" a="1"/>
  <c r="M80" i="1" a="1"/>
  <c r="M41" i="1" a="1"/>
  <c r="P40" i="1" a="1"/>
  <c r="M88" i="1" a="1"/>
  <c r="M60" i="1" a="1"/>
  <c r="M74" i="1" a="1"/>
  <c r="P32" i="1" a="1"/>
  <c r="M61" i="1" a="1"/>
  <c r="M71" i="1" a="1"/>
  <c r="M47" i="1" a="1"/>
  <c r="P34" i="1" a="1"/>
  <c r="Q23" i="1" a="1"/>
  <c r="M31" i="1" a="1"/>
  <c r="P44" i="1" a="1"/>
  <c r="M69" i="1" a="1"/>
  <c r="M28" i="1" a="1"/>
  <c r="M29" i="1" a="1"/>
  <c r="M98" i="1" a="1"/>
  <c r="M95" i="1" a="1"/>
  <c r="P45" i="1" a="1"/>
  <c r="R36" i="1" a="1"/>
  <c r="R42" i="1" a="1"/>
  <c r="R23" i="1" a="1"/>
  <c r="P37" i="1" a="1"/>
  <c r="P22" i="1" a="1"/>
  <c r="M6" i="1" a="1"/>
  <c r="R35" i="1" a="1"/>
  <c r="R37" i="1" a="1"/>
  <c r="P51" i="1" a="1"/>
  <c r="Q50" i="1" a="1"/>
  <c r="M81" i="1" a="1"/>
  <c r="P24" i="1" a="1"/>
  <c r="Q32" i="1" a="1"/>
  <c r="Q40" i="1" a="1"/>
  <c r="M35" i="1" a="1"/>
  <c r="M49" i="1" a="1"/>
  <c r="Q22" i="1" a="1"/>
  <c r="Q27" i="1" a="1"/>
  <c r="M8" i="1" a="1"/>
  <c r="M93" i="1" a="1"/>
  <c r="M76" i="1" a="1"/>
  <c r="P47" i="1" a="1"/>
  <c r="M33" i="1" a="1"/>
  <c r="P46" i="1" a="1"/>
  <c r="M30" i="1" a="1"/>
  <c r="R44" i="1" a="1"/>
  <c r="M94" i="1" a="1"/>
  <c r="M9" i="1" a="1"/>
  <c r="R39" i="1" a="1"/>
  <c r="Q51" i="1" a="1"/>
  <c r="P27" i="1" a="1"/>
  <c r="Q33" i="1" a="1"/>
  <c r="R48" i="1" a="1"/>
  <c r="Q28" i="1" a="1"/>
  <c r="Q49" i="1" a="1"/>
  <c r="M40" i="1" a="1"/>
  <c r="M78" i="1" l="1"/>
  <c r="M67" i="1"/>
  <c r="R50" i="1"/>
  <c r="R46" i="1"/>
  <c r="M22" i="1"/>
  <c r="M9" i="1"/>
  <c r="Q21" i="1"/>
  <c r="M92" i="1"/>
  <c r="R48" i="1"/>
  <c r="R47" i="1"/>
  <c r="M8" i="1"/>
  <c r="P34" i="1"/>
  <c r="R43" i="1"/>
  <c r="R22" i="1"/>
  <c r="P51" i="1"/>
  <c r="R44" i="1"/>
  <c r="M88" i="1"/>
  <c r="R45" i="1"/>
  <c r="M75" i="1"/>
  <c r="M83" i="1"/>
  <c r="R31" i="1"/>
  <c r="M48" i="1"/>
  <c r="M99" i="1"/>
  <c r="P27" i="1"/>
  <c r="M76" i="1"/>
  <c r="P29" i="1"/>
  <c r="Q33" i="1"/>
  <c r="M45" i="1"/>
  <c r="M33" i="1"/>
  <c r="M64" i="1"/>
  <c r="Q34" i="1"/>
  <c r="M70" i="1"/>
  <c r="M37" i="1"/>
  <c r="Q28" i="1"/>
  <c r="R35" i="1"/>
  <c r="M69" i="1"/>
  <c r="Q25" i="1"/>
  <c r="M32" i="1"/>
  <c r="M95" i="1"/>
  <c r="Q27" i="1"/>
  <c r="P35" i="1"/>
  <c r="R36" i="1"/>
  <c r="M6" i="1"/>
  <c r="P47" i="1"/>
  <c r="M30" i="1"/>
  <c r="R21" i="1"/>
  <c r="P28" i="1"/>
  <c r="M23" i="1"/>
  <c r="M40" i="1"/>
  <c r="M34" i="1"/>
  <c r="P49" i="1"/>
  <c r="R29" i="1"/>
  <c r="P43" i="1"/>
  <c r="M4" i="1"/>
  <c r="R24" i="1"/>
  <c r="M31" i="1"/>
  <c r="M42" i="1"/>
  <c r="P48" i="1"/>
  <c r="M25" i="1"/>
  <c r="R39" i="1"/>
  <c r="Q48" i="1"/>
  <c r="M51" i="1"/>
  <c r="M85" i="1"/>
  <c r="M27" i="1"/>
  <c r="R27" i="1"/>
  <c r="M71" i="1"/>
  <c r="R38" i="1"/>
  <c r="P45" i="1"/>
  <c r="M46" i="1"/>
  <c r="M35" i="1"/>
  <c r="M60" i="1"/>
  <c r="M7" i="1"/>
  <c r="P42" i="1"/>
  <c r="M14" i="1"/>
  <c r="R33" i="1"/>
  <c r="M86" i="1"/>
  <c r="R51" i="1"/>
  <c r="M41" i="1"/>
  <c r="Q46" i="1"/>
  <c r="P31" i="1"/>
  <c r="M5" i="1"/>
  <c r="M13" i="1"/>
  <c r="P39" i="1"/>
  <c r="Q39" i="1"/>
  <c r="Q45" i="1"/>
  <c r="Q38" i="1"/>
  <c r="P44" i="1"/>
  <c r="P21" i="1"/>
  <c r="R32" i="1"/>
  <c r="M93" i="1"/>
  <c r="M80" i="1"/>
  <c r="Q29" i="1"/>
  <c r="P33" i="1"/>
  <c r="R23" i="1"/>
  <c r="P38" i="1"/>
  <c r="P25" i="1"/>
  <c r="M100" i="1"/>
  <c r="Q50" i="1"/>
  <c r="Q43" i="1"/>
  <c r="R34" i="1"/>
  <c r="P36" i="1"/>
  <c r="R26" i="1"/>
  <c r="Q22" i="1"/>
  <c r="Q51" i="1"/>
  <c r="P26" i="1"/>
  <c r="P23" i="1"/>
  <c r="R25" i="1"/>
  <c r="P32" i="1"/>
  <c r="M49" i="1"/>
  <c r="P37" i="1"/>
  <c r="M66" i="1"/>
  <c r="M82" i="1"/>
  <c r="M38" i="1"/>
  <c r="R28" i="1"/>
  <c r="M87" i="1"/>
  <c r="M94" i="1"/>
  <c r="M36" i="1"/>
  <c r="Q26" i="1"/>
  <c r="M21" i="1"/>
  <c r="Q47" i="1"/>
  <c r="M81" i="1"/>
  <c r="M91" i="1"/>
  <c r="Q31" i="1"/>
  <c r="Q40" i="1"/>
  <c r="R42" i="1"/>
  <c r="R41" i="1"/>
  <c r="M97" i="1"/>
  <c r="M56" i="1"/>
  <c r="M24" i="1"/>
  <c r="Q32" i="1"/>
  <c r="Q24" i="1"/>
  <c r="Q37" i="1"/>
  <c r="P22" i="1"/>
  <c r="Q23" i="1"/>
  <c r="M50" i="1"/>
  <c r="R37" i="1"/>
  <c r="M65" i="1"/>
  <c r="Q41" i="1"/>
  <c r="R49" i="1"/>
  <c r="R40" i="1"/>
  <c r="P50" i="1"/>
  <c r="M29" i="1"/>
  <c r="Q36" i="1"/>
  <c r="P40" i="1"/>
  <c r="M98" i="1"/>
  <c r="M74" i="1"/>
  <c r="M61" i="1"/>
  <c r="M96" i="1"/>
  <c r="M47" i="1"/>
  <c r="M39" i="1"/>
  <c r="Q35" i="1"/>
  <c r="Q44" i="1"/>
  <c r="P41" i="1"/>
  <c r="M43" i="1"/>
  <c r="Q42" i="1"/>
  <c r="P24" i="1"/>
  <c r="M77" i="1"/>
  <c r="P46" i="1"/>
  <c r="M26" i="1"/>
  <c r="M28" i="1"/>
  <c r="M44" i="1"/>
  <c r="Q49" i="1"/>
  <c r="O44" i="1"/>
  <c r="O43" i="1"/>
  <c r="O42" i="1"/>
  <c r="O41" i="1"/>
  <c r="O40" i="1"/>
  <c r="O39" i="1"/>
  <c r="O38" i="1"/>
  <c r="O37" i="1"/>
  <c r="O36" i="1"/>
  <c r="O35" i="1"/>
  <c r="O34" i="1"/>
  <c r="O33" i="1"/>
  <c r="O32" i="1"/>
  <c r="O31" i="1"/>
  <c r="O22" i="1" l="1"/>
  <c r="O23" i="1"/>
  <c r="O24" i="1"/>
  <c r="O25" i="1"/>
  <c r="O26" i="1"/>
  <c r="O27" i="1"/>
  <c r="O28" i="1"/>
  <c r="O29" i="1"/>
  <c r="O30" i="1"/>
  <c r="O45" i="1"/>
  <c r="O46" i="1"/>
  <c r="O47" i="1"/>
  <c r="O48" i="1"/>
  <c r="O49" i="1"/>
  <c r="O50" i="1"/>
  <c r="O51" i="1"/>
  <c r="O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<sst xmlns="http://schemas.openxmlformats.org/spreadsheetml/2006/main" count="647" uniqueCount="509">
  <si>
    <t>項目</t>
    <rPh sb="0" eb="2">
      <t>コウモク</t>
    </rPh>
    <phoneticPr fontId="3"/>
  </si>
  <si>
    <t>設定内容</t>
    <rPh sb="0" eb="2">
      <t>セッテイ</t>
    </rPh>
    <rPh sb="2" eb="4">
      <t>ナイヨウ</t>
    </rPh>
    <phoneticPr fontId="3"/>
  </si>
  <si>
    <t>決算月</t>
    <phoneticPr fontId="3"/>
  </si>
  <si>
    <t>会計の区分状況</t>
    <phoneticPr fontId="3"/>
  </si>
  <si>
    <t>職種別の職員数・職員給与の状況</t>
    <phoneticPr fontId="3"/>
  </si>
  <si>
    <t>職種</t>
    <phoneticPr fontId="3"/>
  </si>
  <si>
    <t>常勤</t>
    <rPh sb="0" eb="2">
      <t>ジョウキン</t>
    </rPh>
    <phoneticPr fontId="3"/>
  </si>
  <si>
    <t>非常勤</t>
    <rPh sb="0" eb="3">
      <t>ヒジョウキン</t>
    </rPh>
    <phoneticPr fontId="3"/>
  </si>
  <si>
    <t>賞与
単位：円</t>
    <phoneticPr fontId="3"/>
  </si>
  <si>
    <t>施設長・管理者</t>
  </si>
  <si>
    <t>サービス管理責任者</t>
  </si>
  <si>
    <t>児童発達支援管理責任者</t>
  </si>
  <si>
    <t>サービス提供責任者</t>
  </si>
  <si>
    <t>医師</t>
  </si>
  <si>
    <t>看護職員(保健師、看護師、准看護師)</t>
  </si>
  <si>
    <t>地域移行支援員</t>
  </si>
  <si>
    <t>就労支援員</t>
  </si>
  <si>
    <t>職業指導員</t>
  </si>
  <si>
    <t>就労定着支援員</t>
  </si>
  <si>
    <t>地域生活支援員</t>
  </si>
  <si>
    <t>生活支援員</t>
  </si>
  <si>
    <t>ホームヘルパー</t>
  </si>
  <si>
    <t>世話人</t>
  </si>
  <si>
    <t>児童指導員</t>
  </si>
  <si>
    <t>保育士</t>
  </si>
  <si>
    <t>訪問支援員</t>
  </si>
  <si>
    <t>科目</t>
    <rPh sb="0" eb="2">
      <t>カモク</t>
    </rPh>
    <phoneticPr fontId="3"/>
  </si>
  <si>
    <t>金額
単位：円</t>
    <rPh sb="0" eb="2">
      <t>キンガク</t>
    </rPh>
    <rPh sb="3" eb="5">
      <t>タンイ</t>
    </rPh>
    <rPh sb="6" eb="7">
      <t>エン</t>
    </rPh>
    <phoneticPr fontId="3"/>
  </si>
  <si>
    <t>NO</t>
    <phoneticPr fontId="7"/>
  </si>
  <si>
    <t>入力内容</t>
    <rPh sb="2" eb="4">
      <t>ナイヨウ</t>
    </rPh>
    <phoneticPr fontId="3"/>
  </si>
  <si>
    <t>テーブル格納時は入力内容に応じたコードを登録</t>
    <rPh sb="4" eb="6">
      <t>カクノウ</t>
    </rPh>
    <rPh sb="6" eb="7">
      <t>ジ</t>
    </rPh>
    <rPh sb="8" eb="12">
      <t>ニュウリョクナイヨウ</t>
    </rPh>
    <rPh sb="13" eb="14">
      <t>オウ</t>
    </rPh>
    <rPh sb="20" eb="22">
      <t>トウロク</t>
    </rPh>
    <phoneticPr fontId="3"/>
  </si>
  <si>
    <t>会計期間（自）</t>
    <rPh sb="0" eb="4">
      <t>カイケイキカン</t>
    </rPh>
    <rPh sb="5" eb="6">
      <t>ジ</t>
    </rPh>
    <phoneticPr fontId="3"/>
  </si>
  <si>
    <t>会計期間（至）</t>
    <rPh sb="0" eb="4">
      <t>カイケイキカン</t>
    </rPh>
    <rPh sb="5" eb="6">
      <t>イタル</t>
    </rPh>
    <phoneticPr fontId="3"/>
  </si>
  <si>
    <t>法人等の採用している会計基準</t>
    <rPh sb="0" eb="3">
      <t>ホウジントウ</t>
    </rPh>
    <rPh sb="4" eb="6">
      <t>サイヨウ</t>
    </rPh>
    <rPh sb="10" eb="14">
      <t>カイケイキジュン</t>
    </rPh>
    <phoneticPr fontId="3"/>
  </si>
  <si>
    <t>消費税の経理方式</t>
    <rPh sb="0" eb="3">
      <t>ショウヒゼイ</t>
    </rPh>
    <rPh sb="4" eb="8">
      <t>ケイリホウシキ</t>
    </rPh>
    <phoneticPr fontId="3"/>
  </si>
  <si>
    <t>事業所又は施設の名称、所在地その他の基本情報</t>
    <phoneticPr fontId="3"/>
  </si>
  <si>
    <t>入力単位</t>
    <rPh sb="0" eb="4">
      <t>ニュウリョクタンイ</t>
    </rPh>
    <phoneticPr fontId="3"/>
  </si>
  <si>
    <t>常勤・非常勤ごとの把握状況</t>
    <rPh sb="0" eb="2">
      <t>ジョウキン</t>
    </rPh>
    <rPh sb="3" eb="6">
      <t>ヒジョウキン</t>
    </rPh>
    <rPh sb="9" eb="13">
      <t>ハアクジョウキョウ</t>
    </rPh>
    <phoneticPr fontId="3"/>
  </si>
  <si>
    <t>※常勤・非常勤ごとに把握している場合</t>
    <rPh sb="1" eb="3">
      <t>ジョウキン</t>
    </rPh>
    <rPh sb="4" eb="7">
      <t>ヒジョウキン</t>
    </rPh>
    <rPh sb="10" eb="12">
      <t>ハアク</t>
    </rPh>
    <rPh sb="16" eb="18">
      <t>バアイ</t>
    </rPh>
    <phoneticPr fontId="3"/>
  </si>
  <si>
    <t>※常勤・非常勤ごとに把握していない場合</t>
    <rPh sb="1" eb="3">
      <t>ジョウキン</t>
    </rPh>
    <rPh sb="4" eb="7">
      <t>ヒジョウキン</t>
    </rPh>
    <rPh sb="10" eb="12">
      <t>ハアク</t>
    </rPh>
    <rPh sb="17" eb="19">
      <t>バアイ</t>
    </rPh>
    <phoneticPr fontId="3"/>
  </si>
  <si>
    <t>常勤及び非常勤</t>
    <rPh sb="0" eb="2">
      <t>ジョウキン</t>
    </rPh>
    <rPh sb="2" eb="3">
      <t>オヨ</t>
    </rPh>
    <rPh sb="4" eb="7">
      <t>ヒジョウキン</t>
    </rPh>
    <phoneticPr fontId="3"/>
  </si>
  <si>
    <t>給料
単位：円</t>
    <rPh sb="0" eb="2">
      <t>キュウリョウ</t>
    </rPh>
    <rPh sb="6" eb="7">
      <t>エン</t>
    </rPh>
    <phoneticPr fontId="3"/>
  </si>
  <si>
    <t>機能訓練担当職員(言語聴覚士含む)</t>
    <phoneticPr fontId="3"/>
  </si>
  <si>
    <t>就労選択支援員</t>
  </si>
  <si>
    <t>夜間支援従事者</t>
  </si>
  <si>
    <t>主任相談支援専門員</t>
    <rPh sb="0" eb="9">
      <t>シュニンソウダンシエンセンモンイン</t>
    </rPh>
    <phoneticPr fontId="3"/>
  </si>
  <si>
    <t>相談支援専門員</t>
    <phoneticPr fontId="3"/>
  </si>
  <si>
    <t>管理栄養士・栄養士</t>
    <rPh sb="0" eb="5">
      <t>カンリエイヨウシ</t>
    </rPh>
    <rPh sb="6" eb="9">
      <t>エイヨウシ</t>
    </rPh>
    <phoneticPr fontId="3"/>
  </si>
  <si>
    <t>地域移行支援従事者・地域定着支援従事者</t>
    <phoneticPr fontId="3"/>
  </si>
  <si>
    <t>調理員</t>
    <rPh sb="0" eb="3">
      <t>チョウリイン</t>
    </rPh>
    <phoneticPr fontId="3"/>
  </si>
  <si>
    <t>事務員</t>
    <rPh sb="0" eb="3">
      <t>ジムイン</t>
    </rPh>
    <phoneticPr fontId="3"/>
  </si>
  <si>
    <t>その他の職員</t>
    <rPh sb="2" eb="3">
      <t>タ</t>
    </rPh>
    <rPh sb="4" eb="6">
      <t>ショクイン</t>
    </rPh>
    <phoneticPr fontId="3"/>
  </si>
  <si>
    <t>福祉・介護職員</t>
    <rPh sb="0" eb="2">
      <t>フクシ</t>
    </rPh>
    <rPh sb="3" eb="7">
      <t>カイゴショクイン</t>
    </rPh>
    <phoneticPr fontId="3"/>
  </si>
  <si>
    <t>事業所又は施設の収益及び費用の内容</t>
    <phoneticPr fontId="3"/>
  </si>
  <si>
    <t>会計の区分状況</t>
    <rPh sb="0" eb="2">
      <t>カイケイ</t>
    </rPh>
    <rPh sb="3" eb="7">
      <t>クブンジョウキョウ</t>
    </rPh>
    <phoneticPr fontId="3"/>
  </si>
  <si>
    <t>１．障害福祉サービス等事業収益</t>
  </si>
  <si>
    <t>うち自立支援給付費等収益</t>
  </si>
  <si>
    <t>うち利用者負担金等収益</t>
  </si>
  <si>
    <t>２．障害福祉サービス等事業費用</t>
  </si>
  <si>
    <t>人件費</t>
  </si>
  <si>
    <t>うち給与</t>
  </si>
  <si>
    <t>うち役員報酬</t>
  </si>
  <si>
    <t>うち退職給付費用</t>
  </si>
  <si>
    <t>うち法定福利費</t>
  </si>
  <si>
    <t>業務委託費</t>
  </si>
  <si>
    <t>うち給食委託費</t>
  </si>
  <si>
    <t>減価償却費</t>
  </si>
  <si>
    <t>水道光熱費</t>
  </si>
  <si>
    <t>その他の費用</t>
  </si>
  <si>
    <t>うち材料費</t>
  </si>
  <si>
    <t>うち給食材料費</t>
  </si>
  <si>
    <t>うち研修費</t>
  </si>
  <si>
    <t>うち本部費</t>
  </si>
  <si>
    <t>うち車両費</t>
  </si>
  <si>
    <t>うち控除対象外消費税等負担額</t>
  </si>
  <si>
    <t>３．事業外収益</t>
  </si>
  <si>
    <t>うち受取利息配当金</t>
  </si>
  <si>
    <t>うち運営費補助金収益</t>
  </si>
  <si>
    <t>うち施設整備補助金収益</t>
  </si>
  <si>
    <t>うち寄付金</t>
  </si>
  <si>
    <t>４．事業外費用</t>
  </si>
  <si>
    <t>うち借入金利息</t>
  </si>
  <si>
    <t>５．特別収益</t>
  </si>
  <si>
    <t>６．特別費用</t>
  </si>
  <si>
    <t>７．法人税、住民税及び事業税負担額</t>
  </si>
  <si>
    <t>うち利用者負担金等収益</t>
    <phoneticPr fontId="3"/>
  </si>
  <si>
    <t>うち自立支援給付費等収益</t>
    <phoneticPr fontId="3"/>
  </si>
  <si>
    <t>８．複数の障害福祉サービス事業の有無 </t>
  </si>
  <si>
    <t>９．障害福祉サービス等事業以外の事業の有無（医療、介護、その他） </t>
  </si>
  <si>
    <t>10．医療における事業収入</t>
  </si>
  <si>
    <t>11．医療における延べ在院者数</t>
  </si>
  <si>
    <t>12．医療における外来患者数</t>
  </si>
  <si>
    <t>13．介護サービスにおける事業収益</t>
  </si>
  <si>
    <t>14．介護サービスにおける延べ利用者数</t>
  </si>
  <si>
    <t>15．就労支援事業・授産事業収益</t>
  </si>
  <si>
    <t>16．措置費収益</t>
  </si>
  <si>
    <t>17．その他の事業における収益</t>
  </si>
  <si>
    <t>理学療法士・作業療法士</t>
    <phoneticPr fontId="3"/>
  </si>
  <si>
    <t>その他の福祉・介護職員</t>
    <phoneticPr fontId="3"/>
  </si>
  <si>
    <t>会計期間（自）</t>
    <rPh sb="0" eb="2">
      <t>カイケイ</t>
    </rPh>
    <rPh sb="2" eb="4">
      <t>キカン</t>
    </rPh>
    <rPh sb="5" eb="6">
      <t>ジ</t>
    </rPh>
    <phoneticPr fontId="3"/>
  </si>
  <si>
    <t>会計期間（至）</t>
    <rPh sb="0" eb="2">
      <t>カイケイ</t>
    </rPh>
    <rPh sb="2" eb="4">
      <t>キカン</t>
    </rPh>
    <rPh sb="5" eb="6">
      <t>イタル</t>
    </rPh>
    <phoneticPr fontId="3"/>
  </si>
  <si>
    <t>項目名（論理名）</t>
    <rPh sb="0" eb="2">
      <t>コウモク</t>
    </rPh>
    <rPh sb="2" eb="3">
      <t>メイ</t>
    </rPh>
    <rPh sb="4" eb="7">
      <t>ロンリメイ</t>
    </rPh>
    <phoneticPr fontId="9"/>
  </si>
  <si>
    <t>給与</t>
    <rPh sb="0" eb="2">
      <t>キュウヨ</t>
    </rPh>
    <phoneticPr fontId="3"/>
  </si>
  <si>
    <t>施設長・管理者_常勤_人数</t>
    <rPh sb="0" eb="3">
      <t>シセツチョウ</t>
    </rPh>
    <rPh sb="4" eb="7">
      <t>カンリシャ</t>
    </rPh>
    <rPh sb="8" eb="10">
      <t>ジョウキン</t>
    </rPh>
    <rPh sb="11" eb="13">
      <t>ニンズウ</t>
    </rPh>
    <phoneticPr fontId="3"/>
  </si>
  <si>
    <t>施設長・管理者_常勤_給料</t>
    <rPh sb="0" eb="3">
      <t>シセツチョウ</t>
    </rPh>
    <rPh sb="4" eb="7">
      <t>カンリシャ</t>
    </rPh>
    <rPh sb="8" eb="10">
      <t>ジョウキン</t>
    </rPh>
    <rPh sb="11" eb="13">
      <t>キュウリョウ</t>
    </rPh>
    <phoneticPr fontId="3"/>
  </si>
  <si>
    <t>施設長・管理者_常勤_賞与</t>
    <rPh sb="0" eb="3">
      <t>シセツチョウ</t>
    </rPh>
    <rPh sb="4" eb="7">
      <t>カンリシャ</t>
    </rPh>
    <rPh sb="8" eb="10">
      <t>ジョウキン</t>
    </rPh>
    <rPh sb="11" eb="13">
      <t>ショウヨ</t>
    </rPh>
    <phoneticPr fontId="3"/>
  </si>
  <si>
    <t>施設長・管理者_非常勤_人数</t>
    <rPh sb="0" eb="3">
      <t>シセツチョウ</t>
    </rPh>
    <rPh sb="4" eb="7">
      <t>カンリシャ</t>
    </rPh>
    <rPh sb="12" eb="14">
      <t>ニンズウ</t>
    </rPh>
    <phoneticPr fontId="3"/>
  </si>
  <si>
    <t>施設長・管理者_非常勤_給料</t>
    <rPh sb="0" eb="3">
      <t>シセツチョウ</t>
    </rPh>
    <rPh sb="4" eb="7">
      <t>カンリシャ</t>
    </rPh>
    <rPh sb="12" eb="14">
      <t>キュウリョウ</t>
    </rPh>
    <phoneticPr fontId="3"/>
  </si>
  <si>
    <t>施設長・管理者_非常勤_賞与</t>
    <rPh sb="0" eb="3">
      <t>シセツチョウ</t>
    </rPh>
    <rPh sb="4" eb="7">
      <t>カンリシャ</t>
    </rPh>
    <rPh sb="12" eb="14">
      <t>ショウヨ</t>
    </rPh>
    <phoneticPr fontId="3"/>
  </si>
  <si>
    <t>施設長・管理者_常勤及び非常勤_人数</t>
    <rPh sb="0" eb="3">
      <t>シセツチョウ</t>
    </rPh>
    <rPh sb="4" eb="7">
      <t>カンリシャ</t>
    </rPh>
    <rPh sb="16" eb="18">
      <t>ニンズウ</t>
    </rPh>
    <phoneticPr fontId="3"/>
  </si>
  <si>
    <t>施設長・管理者_常勤及び非常勤_給料</t>
    <rPh sb="0" eb="3">
      <t>シセツチョウ</t>
    </rPh>
    <rPh sb="4" eb="7">
      <t>カンリシャ</t>
    </rPh>
    <rPh sb="16" eb="18">
      <t>キュウリョウ</t>
    </rPh>
    <phoneticPr fontId="3"/>
  </si>
  <si>
    <t>施設長・管理者_常勤及び非常勤_賞与</t>
    <rPh sb="0" eb="3">
      <t>シセツチョウ</t>
    </rPh>
    <rPh sb="4" eb="7">
      <t>カンリシャ</t>
    </rPh>
    <rPh sb="16" eb="18">
      <t>ショウヨ</t>
    </rPh>
    <phoneticPr fontId="3"/>
  </si>
  <si>
    <t>人件費</t>
    <phoneticPr fontId="3"/>
  </si>
  <si>
    <t>サービス管理責任者_常勤_人数</t>
  </si>
  <si>
    <t>サービス管理責任者_常勤_給料</t>
  </si>
  <si>
    <t>サービス管理責任者_非常勤_人数</t>
  </si>
  <si>
    <t>サービス管理責任者_非常勤_給料</t>
  </si>
  <si>
    <t>サービス管理責任者_非常勤_賞与</t>
  </si>
  <si>
    <t>サービス管理責任者_常勤非常勤_人数</t>
  </si>
  <si>
    <t>サービス管理責任者_常勤非常勤_給料</t>
  </si>
  <si>
    <t>サービス管理責任者_常勤非常勤_賞与</t>
  </si>
  <si>
    <t>児童発達支援管理責任者_常勤_人数</t>
  </si>
  <si>
    <t>児童発達支援管理責任者_常勤_給料</t>
  </si>
  <si>
    <t>児童発達支援管理責任者_非常勤_人数</t>
  </si>
  <si>
    <t>児童発達支援管理責任者_非常勤_給料</t>
  </si>
  <si>
    <t>児童発達支援管理責任者_非常勤_賞与</t>
  </si>
  <si>
    <t>児童発達支援管理責任者_常勤非常勤_人数</t>
  </si>
  <si>
    <t>児童発達支援管理責任者_常勤非常勤_給料</t>
  </si>
  <si>
    <t>児童発達支援管理責任者_常勤非常勤_賞与</t>
  </si>
  <si>
    <t>サービス提供責任者_常勤_人数</t>
  </si>
  <si>
    <t>サービス提供責任者_常勤_給料</t>
  </si>
  <si>
    <t>サービス提供責任者_非常勤_人数</t>
  </si>
  <si>
    <t>サービス提供責任者_非常勤_給料</t>
  </si>
  <si>
    <t>サービス提供責任者_非常勤_賞与</t>
  </si>
  <si>
    <t>サービス提供責任者_常勤非常勤_人数</t>
  </si>
  <si>
    <t>サービス提供責任者_常勤非常勤_給料</t>
  </si>
  <si>
    <t>サービス提供責任者_常勤非常勤_賞与</t>
  </si>
  <si>
    <t>医師_常勤_人数</t>
  </si>
  <si>
    <t>医師_常勤_給料</t>
  </si>
  <si>
    <t>医師_非常勤_人数</t>
  </si>
  <si>
    <t>医師_非常勤_給料</t>
  </si>
  <si>
    <t>医師_非常勤_賞与</t>
  </si>
  <si>
    <t>医師_常勤非常勤_人数</t>
  </si>
  <si>
    <t>医師_常勤非常勤_給料</t>
  </si>
  <si>
    <t>医師_常勤非常勤_賞与</t>
  </si>
  <si>
    <t>看護職員(保健師、看護師、准看護師)_常勤_人数</t>
  </si>
  <si>
    <t>看護職員(保健師、看護師、准看護師)_常勤_給料</t>
  </si>
  <si>
    <t>看護職員(保健師、看護師、准看護師)_非常勤_人数</t>
  </si>
  <si>
    <t>看護職員(保健師、看護師、准看護師)_非常勤_給料</t>
  </si>
  <si>
    <t>看護職員(保健師、看護師、准看護師)_非常勤_賞与</t>
  </si>
  <si>
    <t>看護職員(保健師、看護師、准看護師)_常勤非常勤_人数</t>
  </si>
  <si>
    <t>看護職員(保健師、看護師、准看護師)_常勤非常勤_給料</t>
  </si>
  <si>
    <t>看護職員(保健師、看護師、准看護師)_常勤非常勤_賞与</t>
  </si>
  <si>
    <t>理学療法士・作業療法士_常勤_人数</t>
  </si>
  <si>
    <t>理学療法士・作業療法士_常勤_給料</t>
  </si>
  <si>
    <t>理学療法士・作業療法士_非常勤_人数</t>
  </si>
  <si>
    <t>理学療法士・作業療法士_非常勤_給料</t>
  </si>
  <si>
    <t>理学療法士・作業療法士_非常勤_賞与</t>
  </si>
  <si>
    <t>理学療法士・作業療法士_常勤非常勤_人数</t>
  </si>
  <si>
    <t>理学療法士・作業療法士_常勤非常勤_給料</t>
  </si>
  <si>
    <t>理学療法士・作業療法士_常勤非常勤_賞与</t>
  </si>
  <si>
    <t>機能訓練担当職員(言語聴覚士含む)_常勤_人数</t>
  </si>
  <si>
    <t>機能訓練担当職員(言語聴覚士含む)_常勤_給料</t>
  </si>
  <si>
    <t>機能訓練担当職員(言語聴覚士含む)_非常勤_人数</t>
  </si>
  <si>
    <t>機能訓練担当職員(言語聴覚士含む)_非常勤_給料</t>
  </si>
  <si>
    <t>機能訓練担当職員(言語聴覚士含む)_非常勤_賞与</t>
  </si>
  <si>
    <t>機能訓練担当職員(言語聴覚士含む)_常勤非常勤_人数</t>
  </si>
  <si>
    <t>機能訓練担当職員(言語聴覚士含む)_常勤非常勤_給料</t>
  </si>
  <si>
    <t>機能訓練担当職員(言語聴覚士含む)_常勤非常勤_賞与</t>
  </si>
  <si>
    <t>心理指導担当職員(公認心理師含む)_常勤_人数</t>
  </si>
  <si>
    <t>心理指導担当職員(公認心理師含む)_常勤_給料</t>
  </si>
  <si>
    <t>心理指導担当職員(公認心理師含む)_非常勤_人数</t>
  </si>
  <si>
    <t>心理指導担当職員(公認心理師含む)_非常勤_給料</t>
  </si>
  <si>
    <t>心理指導担当職員(公認心理師含む)_非常勤_賞与</t>
  </si>
  <si>
    <t>心理指導担当職員(公認心理師含む)_常勤非常勤_人数</t>
  </si>
  <si>
    <t>心理指導担当職員(公認心理師含む)_常勤非常勤_給料</t>
  </si>
  <si>
    <t>心理指導担当職員(公認心理師含む)_常勤非常勤_賞与</t>
  </si>
  <si>
    <t>ホームヘルパー_常勤_人数</t>
  </si>
  <si>
    <t>ホームヘルパー_常勤_給料</t>
  </si>
  <si>
    <t>ホームヘルパー_非常勤_人数</t>
  </si>
  <si>
    <t>ホームヘルパー_非常勤_給料</t>
  </si>
  <si>
    <t>ホームヘルパー_非常勤_賞与</t>
  </si>
  <si>
    <t>ホームヘルパー_常勤非常勤_人数</t>
  </si>
  <si>
    <t>ホームヘルパー_常勤非常勤_給料</t>
  </si>
  <si>
    <t>ホームヘルパー_常勤非常勤_賞与</t>
  </si>
  <si>
    <t>生活支援員_常勤_人数</t>
  </si>
  <si>
    <t>生活支援員_常勤_給料</t>
  </si>
  <si>
    <t>生活支援員_非常勤_人数</t>
  </si>
  <si>
    <t>生活支援員_非常勤_給料</t>
  </si>
  <si>
    <t>生活支援員_非常勤_賞与</t>
  </si>
  <si>
    <t>生活支援員_常勤非常勤_人数</t>
  </si>
  <si>
    <t>生活支援員_常勤非常勤_給料</t>
  </si>
  <si>
    <t>生活支援員_常勤非常勤_賞与</t>
  </si>
  <si>
    <t>児童指導員_常勤_人数</t>
  </si>
  <si>
    <t>児童指導員_常勤_給料</t>
  </si>
  <si>
    <t>児童指導員_非常勤_人数</t>
  </si>
  <si>
    <t>児童指導員_非常勤_給料</t>
  </si>
  <si>
    <t>児童指導員_非常勤_賞与</t>
  </si>
  <si>
    <t>児童指導員_常勤非常勤_人数</t>
  </si>
  <si>
    <t>児童指導員_常勤非常勤_給料</t>
  </si>
  <si>
    <t>児童指導員_常勤非常勤_賞与</t>
  </si>
  <si>
    <t>保育士_常勤_人数</t>
  </si>
  <si>
    <t>保育士_常勤_給料</t>
  </si>
  <si>
    <t>保育士_非常勤_人数</t>
  </si>
  <si>
    <t>保育士_非常勤_給料</t>
  </si>
  <si>
    <t>保育士_非常勤_賞与</t>
  </si>
  <si>
    <t>保育士_常勤非常勤_人数</t>
  </si>
  <si>
    <t>保育士_常勤非常勤_給料</t>
  </si>
  <si>
    <t>保育士_常勤非常勤_賞与</t>
  </si>
  <si>
    <t>世話人_常勤_人数</t>
  </si>
  <si>
    <t>世話人_常勤_給料</t>
  </si>
  <si>
    <t>世話人_非常勤_人数</t>
  </si>
  <si>
    <t>世話人_非常勤_給料</t>
  </si>
  <si>
    <t>世話人_非常勤_賞与</t>
  </si>
  <si>
    <t>世話人_常勤非常勤_人数</t>
  </si>
  <si>
    <t>世話人_常勤非常勤_給料</t>
  </si>
  <si>
    <t>世話人_常勤非常勤_賞与</t>
  </si>
  <si>
    <t>職業指導員_常勤_人数</t>
  </si>
  <si>
    <t>職業指導員_常勤_給料</t>
  </si>
  <si>
    <t>職業指導員_非常勤_人数</t>
  </si>
  <si>
    <t>職業指導員_非常勤_給料</t>
  </si>
  <si>
    <t>職業指導員_非常勤_賞与</t>
  </si>
  <si>
    <t>職業指導員_常勤非常勤_人数</t>
  </si>
  <si>
    <t>職業指導員_常勤非常勤_給料</t>
  </si>
  <si>
    <t>職業指導員_常勤非常勤_賞与</t>
  </si>
  <si>
    <t>地域移行支援員_常勤_人数</t>
  </si>
  <si>
    <t>地域移行支援員_常勤_給料</t>
  </si>
  <si>
    <t>地域移行支援員_非常勤_人数</t>
  </si>
  <si>
    <t>地域移行支援員_非常勤_給料</t>
  </si>
  <si>
    <t>地域移行支援員_非常勤_賞与</t>
  </si>
  <si>
    <t>地域移行支援員_常勤非常勤_人数</t>
  </si>
  <si>
    <t>地域移行支援員_常勤非常勤_給料</t>
  </si>
  <si>
    <t>地域移行支援員_常勤非常勤_賞与</t>
  </si>
  <si>
    <t>就労支援員_常勤_人数</t>
  </si>
  <si>
    <t>就労支援員_常勤_給料</t>
  </si>
  <si>
    <t>就労支援員_非常勤_人数</t>
  </si>
  <si>
    <t>就労支援員_非常勤_給料</t>
  </si>
  <si>
    <t>就労支援員_非常勤_賞与</t>
  </si>
  <si>
    <t>就労支援員_常勤非常勤_人数</t>
  </si>
  <si>
    <t>就労支援員_常勤非常勤_給料</t>
  </si>
  <si>
    <t>就労支援員_常勤非常勤_賞与</t>
  </si>
  <si>
    <t>就労定着支援員_常勤_人数</t>
  </si>
  <si>
    <t>就労定着支援員_常勤_給料</t>
  </si>
  <si>
    <t>就労定着支援員_非常勤_人数</t>
  </si>
  <si>
    <t>就労定着支援員_非常勤_給料</t>
  </si>
  <si>
    <t>就労定着支援員_非常勤_賞与</t>
  </si>
  <si>
    <t>就労定着支援員_常勤非常勤_人数</t>
  </si>
  <si>
    <t>就労定着支援員_常勤非常勤_給料</t>
  </si>
  <si>
    <t>就労定着支援員_常勤非常勤_賞与</t>
  </si>
  <si>
    <t>就労選択支援員_常勤_人数</t>
  </si>
  <si>
    <t>就労選択支援員_常勤_給料</t>
  </si>
  <si>
    <t>就労選択支援員_非常勤_人数</t>
  </si>
  <si>
    <t>就労選択支援員_非常勤_給料</t>
  </si>
  <si>
    <t>就労選択支援員_非常勤_賞与</t>
  </si>
  <si>
    <t>就労選択支援員_常勤非常勤_人数</t>
  </si>
  <si>
    <t>就労選択支援員_常勤非常勤_給料</t>
  </si>
  <si>
    <t>就労選択支援員_常勤非常勤_賞与</t>
  </si>
  <si>
    <t>地域生活支援員_常勤_人数</t>
  </si>
  <si>
    <t>地域生活支援員_常勤_給料</t>
  </si>
  <si>
    <t>地域生活支援員_非常勤_人数</t>
  </si>
  <si>
    <t>地域生活支援員_非常勤_給料</t>
  </si>
  <si>
    <t>地域生活支援員_非常勤_賞与</t>
  </si>
  <si>
    <t>地域生活支援員_常勤非常勤_人数</t>
  </si>
  <si>
    <t>地域生活支援員_常勤非常勤_給料</t>
  </si>
  <si>
    <t>地域生活支援員_常勤非常勤_賞与</t>
  </si>
  <si>
    <t>訪問支援員_常勤_人数</t>
  </si>
  <si>
    <t>訪問支援員_常勤_給料</t>
  </si>
  <si>
    <t>訪問支援員_非常勤_人数</t>
  </si>
  <si>
    <t>訪問支援員_非常勤_給料</t>
  </si>
  <si>
    <t>訪問支援員_非常勤_賞与</t>
  </si>
  <si>
    <t>訪問支援員_常勤非常勤_人数</t>
  </si>
  <si>
    <t>訪問支援員_常勤非常勤_給料</t>
  </si>
  <si>
    <t>訪問支援員_常勤非常勤_賞与</t>
  </si>
  <si>
    <t>夜間支援従事者_常勤_人数</t>
  </si>
  <si>
    <t>夜間支援従事者_常勤_給料</t>
  </si>
  <si>
    <t>夜間支援従事者_非常勤_人数</t>
  </si>
  <si>
    <t>夜間支援従事者_非常勤_給料</t>
  </si>
  <si>
    <t>夜間支援従事者_非常勤_賞与</t>
  </si>
  <si>
    <t>夜間支援従事者_常勤非常勤_人数</t>
  </si>
  <si>
    <t>夜間支援従事者_常勤非常勤_給料</t>
  </si>
  <si>
    <t>夜間支援従事者_常勤非常勤_賞与</t>
  </si>
  <si>
    <t>その他の福祉・介護職員_常勤_人数</t>
  </si>
  <si>
    <t>その他の福祉・介護職員_常勤_給料</t>
  </si>
  <si>
    <t>その他の福祉・介護職員_非常勤_人数</t>
  </si>
  <si>
    <t>その他の福祉・介護職員_非常勤_給料</t>
  </si>
  <si>
    <t>その他の福祉・介護職員_非常勤_賞与</t>
  </si>
  <si>
    <t>その他の福祉・介護職員_常勤非常勤_人数</t>
  </si>
  <si>
    <t>その他の福祉・介護職員_常勤非常勤_給料</t>
  </si>
  <si>
    <t>その他の福祉・介護職員_常勤非常勤_賞与</t>
  </si>
  <si>
    <t>主任相談支援専門員_常勤_人数</t>
  </si>
  <si>
    <t>主任相談支援専門員_常勤_給料</t>
  </si>
  <si>
    <t>主任相談支援専門員_非常勤_人数</t>
  </si>
  <si>
    <t>主任相談支援専門員_非常勤_給料</t>
  </si>
  <si>
    <t>主任相談支援専門員_非常勤_賞与</t>
  </si>
  <si>
    <t>主任相談支援専門員_常勤非常勤_人数</t>
  </si>
  <si>
    <t>主任相談支援専門員_常勤非常勤_給料</t>
  </si>
  <si>
    <t>主任相談支援専門員_常勤非常勤_賞与</t>
  </si>
  <si>
    <t>相談支援専門員_常勤_人数</t>
  </si>
  <si>
    <t>相談支援専門員_常勤_給料</t>
  </si>
  <si>
    <t>相談支援専門員_非常勤_人数</t>
  </si>
  <si>
    <t>相談支援専門員_非常勤_給料</t>
  </si>
  <si>
    <t>相談支援専門員_非常勤_賞与</t>
  </si>
  <si>
    <t>相談支援専門員_常勤非常勤_人数</t>
  </si>
  <si>
    <t>相談支援専門員_常勤非常勤_給料</t>
  </si>
  <si>
    <t>相談支援専門員_常勤非常勤_賞与</t>
  </si>
  <si>
    <t>地域移行支援従事者・地域定着支援従事者_常勤_人数</t>
  </si>
  <si>
    <t>地域移行支援従事者・地域定着支援従事者_常勤_給料</t>
  </si>
  <si>
    <t>地域移行支援従事者・地域定着支援従事者_非常勤_人数</t>
  </si>
  <si>
    <t>地域移行支援従事者・地域定着支援従事者_非常勤_給料</t>
  </si>
  <si>
    <t>地域移行支援従事者・地域定着支援従事者_非常勤_賞与</t>
  </si>
  <si>
    <t>地域移行支援従事者・地域定着支援従事者_常勤非常勤_人数</t>
  </si>
  <si>
    <t>地域移行支援従事者・地域定着支援従事者_常勤非常勤_給料</t>
  </si>
  <si>
    <t>地域移行支援従事者・地域定着支援従事者_常勤非常勤_賞与</t>
  </si>
  <si>
    <t>管理栄養士・栄養士_常勤_人数</t>
  </si>
  <si>
    <t>管理栄養士・栄養士_常勤_給料</t>
  </si>
  <si>
    <t>管理栄養士・栄養士_非常勤_人数</t>
  </si>
  <si>
    <t>管理栄養士・栄養士_非常勤_給料</t>
  </si>
  <si>
    <t>管理栄養士・栄養士_非常勤_賞与</t>
  </si>
  <si>
    <t>管理栄養士・栄養士_常勤非常勤_人数</t>
  </si>
  <si>
    <t>管理栄養士・栄養士_常勤非常勤_給料</t>
  </si>
  <si>
    <t>管理栄養士・栄養士_常勤非常勤_賞与</t>
  </si>
  <si>
    <t>調理員_常勤_人数</t>
  </si>
  <si>
    <t>調理員_常勤_給料</t>
  </si>
  <si>
    <t>調理員_非常勤_人数</t>
  </si>
  <si>
    <t>調理員_非常勤_給料</t>
  </si>
  <si>
    <t>調理員_非常勤_賞与</t>
  </si>
  <si>
    <t>調理員_常勤非常勤_人数</t>
  </si>
  <si>
    <t>調理員_常勤非常勤_給料</t>
  </si>
  <si>
    <t>調理員_常勤非常勤_賞与</t>
  </si>
  <si>
    <t>事務員_常勤_人数</t>
  </si>
  <si>
    <t>事務員_常勤_給料</t>
  </si>
  <si>
    <t>事務員_非常勤_人数</t>
  </si>
  <si>
    <t>事務員_非常勤_給料</t>
  </si>
  <si>
    <t>事務員_非常勤_賞与</t>
  </si>
  <si>
    <t>事務員_常勤非常勤_人数</t>
  </si>
  <si>
    <t>事務員_常勤非常勤_給料</t>
  </si>
  <si>
    <t>事務員_常勤非常勤_賞与</t>
  </si>
  <si>
    <t>その他の職員_常勤_人数</t>
  </si>
  <si>
    <t>その他の職員_常勤_給料</t>
  </si>
  <si>
    <t>その他の職員_非常勤_人数</t>
  </si>
  <si>
    <t>その他の職員_非常勤_給料</t>
  </si>
  <si>
    <t>その他の職員_非常勤_賞与</t>
  </si>
  <si>
    <t>その他の職員_常勤非常勤_人数</t>
  </si>
  <si>
    <t>その他の職員_常勤非常勤_給料</t>
  </si>
  <si>
    <t>その他の職員_常勤非常勤_賞与</t>
  </si>
  <si>
    <t>サービス管理責任者_常勤_賞与</t>
    <rPh sb="13" eb="15">
      <t>ショウヨ</t>
    </rPh>
    <phoneticPr fontId="2"/>
  </si>
  <si>
    <t>児童発達支援管理責任者_常勤_賞与</t>
  </si>
  <si>
    <t>サービス提供責任者_常勤_賞与</t>
  </si>
  <si>
    <t>医師_常勤_賞与</t>
  </si>
  <si>
    <t>看護職員(保健師、看護師、准看護師)_常勤_賞与</t>
  </si>
  <si>
    <t>理学療法士・作業療法士_常勤_賞与</t>
  </si>
  <si>
    <t>機能訓練担当職員(言語聴覚士含む)_常勤_賞与</t>
  </si>
  <si>
    <t>心理指導担当職員(公認心理師含む)_常勤_賞与</t>
  </si>
  <si>
    <t>ホームヘルパー_常勤_賞与</t>
  </si>
  <si>
    <t>生活支援員_常勤_賞与</t>
  </si>
  <si>
    <t>児童指導員_常勤_賞与</t>
  </si>
  <si>
    <t>保育士_常勤_賞与</t>
  </si>
  <si>
    <t>世話人_常勤_賞与</t>
  </si>
  <si>
    <t>職業指導員_常勤_賞与</t>
  </si>
  <si>
    <t>地域移行支援員_常勤_賞与</t>
  </si>
  <si>
    <t>就労支援員_常勤_賞与</t>
  </si>
  <si>
    <t>就労定着支援員_常勤_賞与</t>
  </si>
  <si>
    <t>就労選択支援員_常勤_賞与</t>
  </si>
  <si>
    <t>地域生活支援員_常勤_賞与</t>
  </si>
  <si>
    <t>訪問支援員_常勤_賞与</t>
  </si>
  <si>
    <t>夜間支援従事者_常勤_賞与</t>
  </si>
  <si>
    <t>その他の福祉・介護職員_常勤_賞与</t>
  </si>
  <si>
    <t>主任相談支援専門員_常勤_賞与</t>
  </si>
  <si>
    <t>相談支援専門員_常勤_賞与</t>
  </si>
  <si>
    <t>地域移行支援従事者・地域定着支援従事者_常勤_賞与</t>
  </si>
  <si>
    <t>管理栄養士・栄養士_常勤_賞与</t>
  </si>
  <si>
    <t>調理員_常勤_賞与</t>
  </si>
  <si>
    <t>事務員_常勤_賞与</t>
  </si>
  <si>
    <t>その他の職員_常勤_賞与</t>
  </si>
  <si>
    <t>（参考）入力内容を基に計算した、職種1人当たり平均給与(円単位)</t>
    <rPh sb="1" eb="3">
      <t>サンコウ</t>
    </rPh>
    <rPh sb="4" eb="8">
      <t>ニュウリョクナイヨウ</t>
    </rPh>
    <rPh sb="9" eb="10">
      <t>モト</t>
    </rPh>
    <rPh sb="11" eb="13">
      <t>ケイサン</t>
    </rPh>
    <rPh sb="16" eb="18">
      <t>ショクシュ</t>
    </rPh>
    <rPh sb="18" eb="20">
      <t>ヒトリ</t>
    </rPh>
    <rPh sb="19" eb="21">
      <t>リア</t>
    </rPh>
    <rPh sb="23" eb="25">
      <t>ヘイキン</t>
    </rPh>
    <rPh sb="25" eb="27">
      <t>キュウヨ</t>
    </rPh>
    <rPh sb="28" eb="31">
      <t>エンタンイ</t>
    </rPh>
    <phoneticPr fontId="14"/>
  </si>
  <si>
    <t>常勤
単位：円</t>
    <rPh sb="0" eb="2">
      <t>ジョウキン</t>
    </rPh>
    <phoneticPr fontId="3"/>
  </si>
  <si>
    <t>非常勤
単位：円</t>
    <rPh sb="0" eb="3">
      <t>ヒジョウキン</t>
    </rPh>
    <phoneticPr fontId="3"/>
  </si>
  <si>
    <t>常勤・非常勤
単位：円</t>
    <rPh sb="0" eb="2">
      <t>ジョウキン</t>
    </rPh>
    <rPh sb="3" eb="6">
      <t>ヒジョウキン</t>
    </rPh>
    <phoneticPr fontId="3"/>
  </si>
  <si>
    <t>サービスの種類</t>
    <rPh sb="5" eb="7">
      <t>シュルイ</t>
    </rPh>
    <phoneticPr fontId="3"/>
  </si>
  <si>
    <t>心理指導担当職員(公認心理師含む)</t>
    <phoneticPr fontId="3"/>
  </si>
  <si>
    <t>下限</t>
    <rPh sb="0" eb="2">
      <t>カゲン</t>
    </rPh>
    <phoneticPr fontId="3"/>
  </si>
  <si>
    <t>上限</t>
    <rPh sb="0" eb="2">
      <t>ジョウゲン</t>
    </rPh>
    <phoneticPr fontId="3"/>
  </si>
  <si>
    <t>円</t>
    <rPh sb="0" eb="1">
      <t>エン</t>
    </rPh>
    <phoneticPr fontId="3"/>
  </si>
  <si>
    <t>人</t>
    <rPh sb="0" eb="1">
      <t>ニン</t>
    </rPh>
    <phoneticPr fontId="3"/>
  </si>
  <si>
    <t>1月</t>
    <rPh sb="1" eb="2">
      <t>ガツ</t>
    </rPh>
    <phoneticPr fontId="3"/>
  </si>
  <si>
    <t>2月</t>
  </si>
  <si>
    <t>3月</t>
  </si>
  <si>
    <t>4月</t>
  </si>
  <si>
    <t>5月</t>
  </si>
  <si>
    <t>6月</t>
  </si>
  <si>
    <t>7月</t>
  </si>
  <si>
    <t>8月</t>
  </si>
  <si>
    <t>9月</t>
  </si>
  <si>
    <t>10月</t>
  </si>
  <si>
    <t>11月</t>
  </si>
  <si>
    <t>12月</t>
  </si>
  <si>
    <t>社会福祉法人会計</t>
    <phoneticPr fontId="3"/>
  </si>
  <si>
    <t>病院会計</t>
    <phoneticPr fontId="3"/>
  </si>
  <si>
    <t>企業会計、NPO会計、その他の会計</t>
    <phoneticPr fontId="3"/>
  </si>
  <si>
    <t>■職員給与の入力値域（上限/下限）</t>
    <rPh sb="1" eb="3">
      <t>ショクイン</t>
    </rPh>
    <rPh sb="3" eb="5">
      <t>キュウヨ</t>
    </rPh>
    <rPh sb="6" eb="8">
      <t>ニュウリョク</t>
    </rPh>
    <rPh sb="8" eb="10">
      <t>チイキ</t>
    </rPh>
    <rPh sb="11" eb="13">
      <t>ジョウゲン</t>
    </rPh>
    <rPh sb="14" eb="16">
      <t>カゲン</t>
    </rPh>
    <phoneticPr fontId="3"/>
  </si>
  <si>
    <t>共同生活援助（介護サービス包括型）</t>
    <phoneticPr fontId="3"/>
  </si>
  <si>
    <t>共同生活援助（日中サービス支援型）</t>
    <phoneticPr fontId="3"/>
  </si>
  <si>
    <t>共同生活援助（外部サービス利用型）</t>
    <phoneticPr fontId="3"/>
  </si>
  <si>
    <t>＊</t>
    <phoneticPr fontId="3"/>
  </si>
  <si>
    <t>サービス単位</t>
    <rPh sb="4" eb="6">
      <t>タンイ</t>
    </rPh>
    <phoneticPr fontId="3"/>
  </si>
  <si>
    <t>法人単位</t>
    <rPh sb="0" eb="2">
      <t>ホウジン</t>
    </rPh>
    <rPh sb="2" eb="4">
      <t>タンイ</t>
    </rPh>
    <phoneticPr fontId="3"/>
  </si>
  <si>
    <t>事業所単位</t>
    <phoneticPr fontId="3"/>
  </si>
  <si>
    <t>単独会計</t>
    <rPh sb="0" eb="2">
      <t>タンドク</t>
    </rPh>
    <rPh sb="2" eb="4">
      <t>カイケイ</t>
    </rPh>
    <phoneticPr fontId="3"/>
  </si>
  <si>
    <t>一体会計(事業所単位)</t>
    <phoneticPr fontId="3"/>
  </si>
  <si>
    <t>一体会計(法人単位)</t>
    <rPh sb="0" eb="2">
      <t>イッタイ</t>
    </rPh>
    <rPh sb="2" eb="4">
      <t>カイケイ</t>
    </rPh>
    <rPh sb="5" eb="7">
      <t>ホウジン</t>
    </rPh>
    <rPh sb="7" eb="9">
      <t>タンイ</t>
    </rPh>
    <phoneticPr fontId="3"/>
  </si>
  <si>
    <t>■収益・費用の入力値域（上限/下限）</t>
    <rPh sb="1" eb="3">
      <t>シュウエキ</t>
    </rPh>
    <rPh sb="4" eb="6">
      <t>ヒヨウ</t>
    </rPh>
    <rPh sb="7" eb="9">
      <t>ニュウリョク</t>
    </rPh>
    <rPh sb="9" eb="11">
      <t>チイキ</t>
    </rPh>
    <rPh sb="12" eb="14">
      <t>ジョウゲン</t>
    </rPh>
    <rPh sb="15" eb="17">
      <t>カゲン</t>
    </rPh>
    <phoneticPr fontId="3"/>
  </si>
  <si>
    <t>８．複数の障害福祉サービス事業の有無 </t>
    <phoneticPr fontId="3"/>
  </si>
  <si>
    <t>なし</t>
    <phoneticPr fontId="3"/>
  </si>
  <si>
    <t>あり</t>
    <phoneticPr fontId="3"/>
  </si>
  <si>
    <t>９．障害福祉サービス等事業以外の事業の有無（医療、介護、その他） </t>
    <phoneticPr fontId="3"/>
  </si>
  <si>
    <t>税抜入力</t>
    <phoneticPr fontId="3"/>
  </si>
  <si>
    <t>税込入力</t>
    <phoneticPr fontId="3"/>
  </si>
  <si>
    <t>把握していない</t>
    <phoneticPr fontId="3"/>
  </si>
  <si>
    <t>把握している</t>
    <phoneticPr fontId="3"/>
  </si>
  <si>
    <t>※yyyy/mm/dd形式で入力してください　(例)2024/10/11</t>
    <rPh sb="11" eb="13">
      <t>ケイシキ</t>
    </rPh>
    <rPh sb="14" eb="16">
      <t>ニュウリョク</t>
    </rPh>
    <rPh sb="24" eb="25">
      <t>レイ</t>
    </rPh>
    <phoneticPr fontId="3"/>
  </si>
  <si>
    <t>※yyyy/mm/dd形式で入力してください　(例)2024/01/01</t>
    <rPh sb="11" eb="13">
      <t>ケイシキ</t>
    </rPh>
    <rPh sb="14" eb="16">
      <t>ニュウリョク</t>
    </rPh>
    <rPh sb="24" eb="25">
      <t>レイ</t>
    </rPh>
    <phoneticPr fontId="3"/>
  </si>
  <si>
    <t>※「人件費」「業務委託費」「減価償却費」「水道光熱費」「その他の費用」の入力値の合計を自動計算して表示します</t>
    <rPh sb="2" eb="5">
      <t>ジンケンヒ</t>
    </rPh>
    <rPh sb="7" eb="9">
      <t>ギョウム</t>
    </rPh>
    <rPh sb="9" eb="11">
      <t>イタク</t>
    </rPh>
    <rPh sb="11" eb="12">
      <t>ヒ</t>
    </rPh>
    <rPh sb="14" eb="16">
      <t>ゲンカ</t>
    </rPh>
    <rPh sb="16" eb="18">
      <t>ショウキャク</t>
    </rPh>
    <rPh sb="18" eb="19">
      <t>ヒ</t>
    </rPh>
    <rPh sb="21" eb="23">
      <t>スイドウ</t>
    </rPh>
    <rPh sb="23" eb="26">
      <t>コウネツヒ</t>
    </rPh>
    <rPh sb="30" eb="31">
      <t>タ</t>
    </rPh>
    <rPh sb="32" eb="34">
      <t>ヒヨウ</t>
    </rPh>
    <rPh sb="36" eb="39">
      <t>ニュウリョクチ</t>
    </rPh>
    <rPh sb="40" eb="42">
      <t>ゴウケイ</t>
    </rPh>
    <rPh sb="43" eb="45">
      <t>ジドウ</t>
    </rPh>
    <rPh sb="45" eb="47">
      <t>ケイサン</t>
    </rPh>
    <rPh sb="49" eb="51">
      <t>ヒョウジ</t>
    </rPh>
    <phoneticPr fontId="3"/>
  </si>
  <si>
    <t>２．障害福祉サービス等事業費用</t>
    <phoneticPr fontId="3"/>
  </si>
  <si>
    <t>うち給与</t>
    <phoneticPr fontId="3"/>
  </si>
  <si>
    <r>
      <t>※「</t>
    </r>
    <r>
      <rPr>
        <b/>
        <u/>
        <sz val="11"/>
        <color rgb="FFFF0000"/>
        <rFont val="游ゴシック"/>
        <family val="3"/>
        <charset val="128"/>
        <scheme val="minor"/>
      </rPr>
      <t>＊</t>
    </r>
    <r>
      <rPr>
        <u/>
        <sz val="11"/>
        <color theme="1"/>
        <rFont val="游ゴシック"/>
        <family val="3"/>
        <charset val="128"/>
        <scheme val="minor"/>
      </rPr>
      <t>」が付与されている項目は経営情報を承認者へ申請するうえで必須項目となります</t>
    </r>
    <rPh sb="5" eb="7">
      <t>フヨ</t>
    </rPh>
    <rPh sb="12" eb="14">
      <t>コウモク</t>
    </rPh>
    <rPh sb="15" eb="17">
      <t>ケイエイ</t>
    </rPh>
    <rPh sb="17" eb="19">
      <t>ジョウホウ</t>
    </rPh>
    <rPh sb="20" eb="23">
      <t>ショウニンシャ</t>
    </rPh>
    <rPh sb="24" eb="26">
      <t>シンセイ</t>
    </rPh>
    <rPh sb="31" eb="33">
      <t>ヒッス</t>
    </rPh>
    <rPh sb="33" eb="35">
      <t>コウモク</t>
    </rPh>
    <phoneticPr fontId="3"/>
  </si>
  <si>
    <t>　サービス種別が「共同生活援助」以外の場合は選択不要です</t>
    <phoneticPr fontId="3"/>
  </si>
  <si>
    <t>※サービス種別が「共同生活援助」の場合のみ選択してください</t>
    <phoneticPr fontId="3"/>
  </si>
  <si>
    <t>バージョン：</t>
    <phoneticPr fontId="3"/>
  </si>
  <si>
    <t>1.00</t>
    <phoneticPr fontId="3"/>
  </si>
  <si>
    <t>決算月</t>
    <rPh sb="0" eb="2">
      <t>ケッサン</t>
    </rPh>
    <rPh sb="2" eb="3">
      <t>ツキ</t>
    </rPh>
    <phoneticPr fontId="3"/>
  </si>
  <si>
    <t>法人等の採用している会計基準</t>
    <phoneticPr fontId="3"/>
  </si>
  <si>
    <t>消費税の経理方式</t>
    <phoneticPr fontId="3"/>
  </si>
  <si>
    <t>サービスの種類</t>
    <phoneticPr fontId="3"/>
  </si>
  <si>
    <t>入力単位</t>
    <rPh sb="0" eb="2">
      <t>ニュウリョク</t>
    </rPh>
    <rPh sb="2" eb="4">
      <t>タンイ</t>
    </rPh>
    <phoneticPr fontId="3"/>
  </si>
  <si>
    <t>常勤・非常勤ごとの把握状況</t>
    <phoneticPr fontId="3"/>
  </si>
  <si>
    <t>下限値</t>
    <rPh sb="0" eb="2">
      <t>カゲン</t>
    </rPh>
    <rPh sb="2" eb="3">
      <t>チ</t>
    </rPh>
    <phoneticPr fontId="3"/>
  </si>
  <si>
    <t>上限値</t>
    <rPh sb="0" eb="3">
      <t>ジョウゲンチ</t>
    </rPh>
    <phoneticPr fontId="3"/>
  </si>
  <si>
    <t>常勤－給料</t>
    <rPh sb="0" eb="2">
      <t>ジョウキン</t>
    </rPh>
    <rPh sb="3" eb="5">
      <t>キュウリョウ</t>
    </rPh>
    <phoneticPr fontId="3"/>
  </si>
  <si>
    <t>常勤－人数</t>
    <rPh sb="0" eb="2">
      <t>ジョウキン</t>
    </rPh>
    <rPh sb="3" eb="5">
      <t>ニンズウ</t>
    </rPh>
    <phoneticPr fontId="3"/>
  </si>
  <si>
    <t>常勤－賞与</t>
    <rPh sb="0" eb="2">
      <t>ジョウキン</t>
    </rPh>
    <rPh sb="3" eb="5">
      <t>ショウヨ</t>
    </rPh>
    <phoneticPr fontId="3"/>
  </si>
  <si>
    <t>非常勤－人数</t>
    <rPh sb="0" eb="3">
      <t>ヒジョウキン</t>
    </rPh>
    <rPh sb="4" eb="6">
      <t>ニンズウ</t>
    </rPh>
    <phoneticPr fontId="3"/>
  </si>
  <si>
    <t>非常勤－給料</t>
    <rPh sb="0" eb="3">
      <t>ヒジョウキン</t>
    </rPh>
    <rPh sb="4" eb="6">
      <t>キュウリョウ</t>
    </rPh>
    <phoneticPr fontId="3"/>
  </si>
  <si>
    <t>非常勤－賞与</t>
    <rPh sb="0" eb="3">
      <t>ヒジョウキン</t>
    </rPh>
    <rPh sb="4" eb="6">
      <t>ショウヨ</t>
    </rPh>
    <phoneticPr fontId="3"/>
  </si>
  <si>
    <t>常勤及び非常勤－人数</t>
    <rPh sb="0" eb="2">
      <t>ジョウキン</t>
    </rPh>
    <rPh sb="2" eb="3">
      <t>オヨ</t>
    </rPh>
    <rPh sb="4" eb="7">
      <t>ヒジョウキン</t>
    </rPh>
    <rPh sb="8" eb="10">
      <t>ニンズウ</t>
    </rPh>
    <phoneticPr fontId="3"/>
  </si>
  <si>
    <t>常勤及び非常勤－給料</t>
    <rPh sb="0" eb="2">
      <t>ジョウキン</t>
    </rPh>
    <rPh sb="2" eb="3">
      <t>オヨ</t>
    </rPh>
    <rPh sb="4" eb="7">
      <t>ヒジョウキン</t>
    </rPh>
    <rPh sb="8" eb="10">
      <t>キュウリョウ</t>
    </rPh>
    <phoneticPr fontId="3"/>
  </si>
  <si>
    <t>常勤及び非常勤－賞与</t>
    <rPh sb="0" eb="2">
      <t>ジョウキン</t>
    </rPh>
    <rPh sb="2" eb="3">
      <t>オヨ</t>
    </rPh>
    <rPh sb="4" eb="7">
      <t>ヒジョウキン</t>
    </rPh>
    <rPh sb="8" eb="10">
      <t>ショウヨ</t>
    </rPh>
    <phoneticPr fontId="3"/>
  </si>
  <si>
    <t>会計の区分状況</t>
    <rPh sb="0" eb="2">
      <t>カイケイ</t>
    </rPh>
    <rPh sb="3" eb="5">
      <t>クブン</t>
    </rPh>
    <rPh sb="5" eb="7">
      <t>ジョウキョウ</t>
    </rPh>
    <phoneticPr fontId="3"/>
  </si>
  <si>
    <t>８．複数の障害福祉サービス事業の有無 </t>
    <rPh sb="2" eb="4">
      <t>フクスウ</t>
    </rPh>
    <rPh sb="5" eb="7">
      <t>ショウガイ</t>
    </rPh>
    <rPh sb="7" eb="9">
      <t>フクシ</t>
    </rPh>
    <rPh sb="13" eb="15">
      <t>ジギョウ</t>
    </rPh>
    <rPh sb="16" eb="18">
      <t>ウム</t>
    </rPh>
    <phoneticPr fontId="3"/>
  </si>
  <si>
    <t>９．障害福祉サービス等事業以外の事業の有無（医療、介護、その他）</t>
    <rPh sb="2" eb="4">
      <t>ショウガイ</t>
    </rPh>
    <rPh sb="4" eb="6">
      <t>フクシ</t>
    </rPh>
    <rPh sb="10" eb="11">
      <t>トウ</t>
    </rPh>
    <rPh sb="11" eb="13">
      <t>ジギョウ</t>
    </rPh>
    <rPh sb="13" eb="15">
      <t>イガイ</t>
    </rPh>
    <rPh sb="16" eb="18">
      <t>ジギョウ</t>
    </rPh>
    <rPh sb="19" eb="21">
      <t>ウム</t>
    </rPh>
    <rPh sb="22" eb="24">
      <t>イリョウ</t>
    </rPh>
    <rPh sb="25" eb="27">
      <t>カイゴ</t>
    </rPh>
    <rPh sb="30" eb="31">
      <t>タ</t>
    </rPh>
    <phoneticPr fontId="3"/>
  </si>
  <si>
    <t>その他事項の入力値域（上限/下限）</t>
    <rPh sb="2" eb="3">
      <t>タ</t>
    </rPh>
    <rPh sb="3" eb="5">
      <t>ジコウ</t>
    </rPh>
    <rPh sb="6" eb="8">
      <t>ニュウリョク</t>
    </rPh>
    <rPh sb="8" eb="10">
      <t>チイキ</t>
    </rPh>
    <rPh sb="11" eb="13">
      <t>ジョウゲン</t>
    </rPh>
    <rPh sb="14" eb="16">
      <t>カゲン</t>
    </rPh>
    <phoneticPr fontId="3"/>
  </si>
  <si>
    <t>10．医療における事業収入</t>
    <phoneticPr fontId="3"/>
  </si>
  <si>
    <t>内容</t>
    <rPh sb="0" eb="2">
      <t>ナイヨウ</t>
    </rPh>
    <phoneticPr fontId="3"/>
  </si>
  <si>
    <t>エラーメッセージ</t>
    <phoneticPr fontId="3"/>
  </si>
  <si>
    <t>リストと合致していない場合のエラー</t>
    <rPh sb="4" eb="6">
      <t>ガッチ</t>
    </rPh>
    <rPh sb="11" eb="13">
      <t>バアイ</t>
    </rPh>
    <phoneticPr fontId="3"/>
  </si>
  <si>
    <t>職種別の人数・給与が入力されていない場合のエラー</t>
    <rPh sb="0" eb="3">
      <t>ショクシュベツ</t>
    </rPh>
    <rPh sb="4" eb="6">
      <t>ニンズウ</t>
    </rPh>
    <rPh sb="7" eb="9">
      <t>キュウヨ</t>
    </rPh>
    <rPh sb="10" eb="12">
      <t>ニュウリョク</t>
    </rPh>
    <rPh sb="18" eb="20">
      <t>バアイ</t>
    </rPh>
    <phoneticPr fontId="3"/>
  </si>
  <si>
    <t>小数点可能項目で第一位より多く入力されている場合のエラー</t>
    <rPh sb="0" eb="3">
      <t>ショウスウテン</t>
    </rPh>
    <rPh sb="3" eb="5">
      <t>カノウ</t>
    </rPh>
    <rPh sb="5" eb="7">
      <t>コウモク</t>
    </rPh>
    <rPh sb="8" eb="10">
      <t>ダイイチ</t>
    </rPh>
    <rPh sb="10" eb="11">
      <t>イ</t>
    </rPh>
    <rPh sb="13" eb="14">
      <t>オオ</t>
    </rPh>
    <rPh sb="15" eb="17">
      <t>ニュウリョク</t>
    </rPh>
    <rPh sb="22" eb="24">
      <t>バアイ</t>
    </rPh>
    <phoneticPr fontId="3"/>
  </si>
  <si>
    <t>※関数に直書きしてますVlookupで左の定義から値域を取得し表示しています</t>
    <rPh sb="1" eb="3">
      <t>カンスウ</t>
    </rPh>
    <rPh sb="4" eb="6">
      <t>ジカガ</t>
    </rPh>
    <rPh sb="19" eb="20">
      <t>ヒダリ</t>
    </rPh>
    <rPh sb="21" eb="23">
      <t>テイギ</t>
    </rPh>
    <rPh sb="25" eb="27">
      <t>チイキ</t>
    </rPh>
    <rPh sb="28" eb="30">
      <t>シュトク</t>
    </rPh>
    <rPh sb="31" eb="33">
      <t>ヒョウジ</t>
    </rPh>
    <phoneticPr fontId="3"/>
  </si>
  <si>
    <t>「共同生活援助」の場合の入力推進メッセージ</t>
    <rPh sb="1" eb="3">
      <t>キョウドウ</t>
    </rPh>
    <rPh sb="3" eb="5">
      <t>セイカツ</t>
    </rPh>
    <rPh sb="5" eb="7">
      <t>エンジョ</t>
    </rPh>
    <rPh sb="9" eb="11">
      <t>バアイ</t>
    </rPh>
    <rPh sb="12" eb="14">
      <t>ニュウリョク</t>
    </rPh>
    <rPh sb="14" eb="16">
      <t>スイシン</t>
    </rPh>
    <phoneticPr fontId="3"/>
  </si>
  <si>
    <t>「経営情報」シートのM列にある簡易チェック時に表示するエラーメッセージ定義(値域チェックは関数式に直書きしています)</t>
    <rPh sb="1" eb="3">
      <t>ケイエイ</t>
    </rPh>
    <rPh sb="3" eb="5">
      <t>ジョウホウ</t>
    </rPh>
    <rPh sb="11" eb="12">
      <t>レツ</t>
    </rPh>
    <rPh sb="15" eb="17">
      <t>カンイ</t>
    </rPh>
    <rPh sb="21" eb="22">
      <t>ジ</t>
    </rPh>
    <rPh sb="23" eb="25">
      <t>ヒョウジ</t>
    </rPh>
    <rPh sb="35" eb="37">
      <t>テイギ</t>
    </rPh>
    <rPh sb="38" eb="40">
      <t>チイキ</t>
    </rPh>
    <rPh sb="45" eb="47">
      <t>カンスウ</t>
    </rPh>
    <rPh sb="47" eb="48">
      <t>シキ</t>
    </rPh>
    <rPh sb="49" eb="51">
      <t>ジカガ</t>
    </rPh>
    <phoneticPr fontId="3"/>
  </si>
  <si>
    <t>値域外の入力があった場合のエラー①</t>
    <rPh sb="0" eb="2">
      <t>チイキ</t>
    </rPh>
    <rPh sb="2" eb="3">
      <t>ガイ</t>
    </rPh>
    <rPh sb="4" eb="6">
      <t>ニュウリョク</t>
    </rPh>
    <rPh sb="10" eb="12">
      <t>バアイ</t>
    </rPh>
    <phoneticPr fontId="3"/>
  </si>
  <si>
    <t>値域外の入力があった場合のエラー②</t>
    <rPh sb="0" eb="2">
      <t>チイキ</t>
    </rPh>
    <rPh sb="2" eb="3">
      <t>ガイ</t>
    </rPh>
    <rPh sb="4" eb="6">
      <t>ニュウリョク</t>
    </rPh>
    <rPh sb="10" eb="12">
      <t>バアイ</t>
    </rPh>
    <phoneticPr fontId="3"/>
  </si>
  <si>
    <t>の範囲で入力してください</t>
    <rPh sb="1" eb="3">
      <t>ハンイ</t>
    </rPh>
    <rPh sb="4" eb="6">
      <t>ニュウリョク</t>
    </rPh>
    <phoneticPr fontId="3"/>
  </si>
  <si>
    <t>値域外の入力があった場合のエラー③</t>
    <rPh sb="0" eb="2">
      <t>チイキ</t>
    </rPh>
    <rPh sb="2" eb="3">
      <t>ガイ</t>
    </rPh>
    <rPh sb="4" eb="6">
      <t>ニュウリョク</t>
    </rPh>
    <rPh sb="10" eb="12">
      <t>バアイ</t>
    </rPh>
    <phoneticPr fontId="3"/>
  </si>
  <si>
    <t>～</t>
    <phoneticPr fontId="3"/>
  </si>
  <si>
    <t>会計期間チェック①</t>
    <rPh sb="0" eb="2">
      <t>カイケイ</t>
    </rPh>
    <rPh sb="2" eb="4">
      <t>キカン</t>
    </rPh>
    <phoneticPr fontId="3"/>
  </si>
  <si>
    <t>会計期間チェック②</t>
    <rPh sb="0" eb="2">
      <t>カイケイ</t>
    </rPh>
    <rPh sb="2" eb="4">
      <t>キカン</t>
    </rPh>
    <phoneticPr fontId="3"/>
  </si>
  <si>
    <t>会計期間チェック③</t>
    <rPh sb="0" eb="2">
      <t>カイケイ</t>
    </rPh>
    <rPh sb="2" eb="4">
      <t>キカン</t>
    </rPh>
    <phoneticPr fontId="3"/>
  </si>
  <si>
    <t>yyyy/mm/dd形式で入力してください</t>
    <phoneticPr fontId="3"/>
  </si>
  <si>
    <t>うち受取利息配当金</t>
    <phoneticPr fontId="3"/>
  </si>
  <si>
    <t>職種別の職員数・職員給与が入力されていません</t>
    <rPh sb="0" eb="2">
      <t>ショクシュ</t>
    </rPh>
    <phoneticPr fontId="3"/>
  </si>
  <si>
    <t>一時保存時に必須エラーとなる選択項目に対する入力推進メッセージ</t>
    <rPh sb="0" eb="2">
      <t>イチジ</t>
    </rPh>
    <rPh sb="2" eb="4">
      <t>ホゾン</t>
    </rPh>
    <rPh sb="4" eb="5">
      <t>ジ</t>
    </rPh>
    <rPh sb="6" eb="8">
      <t>ヒッス</t>
    </rPh>
    <rPh sb="14" eb="16">
      <t>センタク</t>
    </rPh>
    <rPh sb="16" eb="18">
      <t>コウモク</t>
    </rPh>
    <rPh sb="19" eb="20">
      <t>タイ</t>
    </rPh>
    <rPh sb="22" eb="24">
      <t>ニュウリョク</t>
    </rPh>
    <rPh sb="24" eb="26">
      <t>スイシン</t>
    </rPh>
    <phoneticPr fontId="3"/>
  </si>
  <si>
    <t>一時保存時に必須エラーとなる入力項目に対する入力推進メッセージ</t>
    <rPh sb="0" eb="2">
      <t>イチジ</t>
    </rPh>
    <rPh sb="2" eb="4">
      <t>ホゾン</t>
    </rPh>
    <rPh sb="4" eb="5">
      <t>ジ</t>
    </rPh>
    <rPh sb="6" eb="8">
      <t>ヒッス</t>
    </rPh>
    <rPh sb="14" eb="16">
      <t>ニュウリョク</t>
    </rPh>
    <rPh sb="16" eb="18">
      <t>コウモク</t>
    </rPh>
    <rPh sb="19" eb="20">
      <t>タイ</t>
    </rPh>
    <rPh sb="22" eb="24">
      <t>ニュウリョク</t>
    </rPh>
    <rPh sb="24" eb="26">
      <t>スイシン</t>
    </rPh>
    <phoneticPr fontId="3"/>
  </si>
  <si>
    <t>必須項目のため値を選択してください</t>
    <phoneticPr fontId="3"/>
  </si>
  <si>
    <t>必須項目のため値を入力してください</t>
    <phoneticPr fontId="3"/>
  </si>
  <si>
    <t>会計期間（至）より過去の期間を入力してください</t>
    <phoneticPr fontId="3"/>
  </si>
  <si>
    <t>会計期間（自）より未来の期間を入力してください</t>
    <phoneticPr fontId="3"/>
  </si>
  <si>
    <t>入力値がリストの内容と一致しません。リストから選択してください</t>
    <phoneticPr fontId="3"/>
  </si>
  <si>
    <t>小数点以下の入力は小数第一位までとしてください</t>
    <phoneticPr fontId="3"/>
  </si>
  <si>
    <t>入力可能な桁数（12桁）を超えています</t>
    <phoneticPr fontId="3"/>
  </si>
  <si>
    <t>入力可能な桁数（12桁）を超えている場合のエラー</t>
    <rPh sb="0" eb="2">
      <t>ニュウリョク</t>
    </rPh>
    <rPh sb="2" eb="4">
      <t>カノウ</t>
    </rPh>
    <rPh sb="5" eb="7">
      <t>ケタスウ</t>
    </rPh>
    <rPh sb="10" eb="11">
      <t>ケタ</t>
    </rPh>
    <rPh sb="13" eb="14">
      <t>コ</t>
    </rPh>
    <rPh sb="18" eb="20">
      <t>バアイ</t>
    </rPh>
    <phoneticPr fontId="3"/>
  </si>
  <si>
    <t>値域外（12桁）の入力があった場合のエラー④</t>
    <rPh sb="0" eb="2">
      <t>チイキ</t>
    </rPh>
    <rPh sb="2" eb="3">
      <t>ガイ</t>
    </rPh>
    <rPh sb="6" eb="7">
      <t>ケタ</t>
    </rPh>
    <rPh sb="9" eb="11">
      <t>ニュウリョク</t>
    </rPh>
    <rPh sb="15" eb="17">
      <t>バアイ</t>
    </rPh>
    <phoneticPr fontId="3"/>
  </si>
  <si>
    <t>（12桁）の範囲で入力してください</t>
    <rPh sb="6" eb="8">
      <t>ハンイ</t>
    </rPh>
    <rPh sb="9" eb="11">
      <t>ニュウリョク</t>
    </rPh>
    <phoneticPr fontId="3"/>
  </si>
  <si>
    <t>把握している</t>
  </si>
  <si>
    <t>サービス種別が「共同生活援助」の場合のみ選択してください</t>
    <phoneticPr fontId="3"/>
  </si>
  <si>
    <t>小数可能の項目の場合「数値を入力してください」</t>
  </si>
  <si>
    <t>小数点不可の項目の場合「数値を入力してください(小数点不可)」</t>
  </si>
  <si>
    <t>数値項目（小数点不可）で数値以外を入力された場合</t>
    <rPh sb="0" eb="2">
      <t>スウチ</t>
    </rPh>
    <rPh sb="2" eb="4">
      <t>コウモク</t>
    </rPh>
    <rPh sb="5" eb="8">
      <t>ショウスウテン</t>
    </rPh>
    <rPh sb="8" eb="10">
      <t>フカ</t>
    </rPh>
    <rPh sb="12" eb="14">
      <t>スウチ</t>
    </rPh>
    <rPh sb="14" eb="16">
      <t>イガイ</t>
    </rPh>
    <rPh sb="17" eb="19">
      <t>ニュウリョク</t>
    </rPh>
    <rPh sb="22" eb="24">
      <t>バアイ</t>
    </rPh>
    <phoneticPr fontId="3"/>
  </si>
  <si>
    <t>数値項目（小数点可）で数値以外を入力された場合</t>
    <rPh sb="0" eb="2">
      <t>スウチ</t>
    </rPh>
    <rPh sb="2" eb="4">
      <t>コウモク</t>
    </rPh>
    <rPh sb="5" eb="8">
      <t>ショウスウテン</t>
    </rPh>
    <rPh sb="8" eb="9">
      <t>カ</t>
    </rPh>
    <rPh sb="11" eb="13">
      <t>スウチ</t>
    </rPh>
    <rPh sb="13" eb="15">
      <t>イガイ</t>
    </rPh>
    <rPh sb="16" eb="18">
      <t>ニュウリョク</t>
    </rPh>
    <rPh sb="21" eb="23">
      <t>バアイ</t>
    </rPh>
    <phoneticPr fontId="3"/>
  </si>
  <si>
    <t>数値を入力してください</t>
    <phoneticPr fontId="3"/>
  </si>
  <si>
    <t>数値を入力してください(小数点不可)</t>
    <phoneticPr fontId="3"/>
  </si>
  <si>
    <t>※ファイルが破損する可能性がありますので、各項目へ入力する際には、切り取り操作・ドラッグ操作は行わないでください。
　ファイルが破損した場合は、再度、「経営情報」画面からダウンロードを行ってください。</t>
    <phoneticPr fontId="3"/>
  </si>
  <si>
    <t>入力金額の大小チェック（相関チェック）用のエラー①</t>
    <rPh sb="0" eb="2">
      <t>ニュウリョク</t>
    </rPh>
    <rPh sb="2" eb="4">
      <t>キンガク</t>
    </rPh>
    <rPh sb="5" eb="7">
      <t>ダイショウ</t>
    </rPh>
    <rPh sb="12" eb="14">
      <t>ソウカン</t>
    </rPh>
    <rPh sb="19" eb="20">
      <t>ヨウ</t>
    </rPh>
    <phoneticPr fontId="3"/>
  </si>
  <si>
    <t>「</t>
    <phoneticPr fontId="3"/>
  </si>
  <si>
    <t>入力金額の大小チェック（相関チェック）用のエラー②</t>
    <rPh sb="0" eb="2">
      <t>ニュウリョク</t>
    </rPh>
    <rPh sb="2" eb="4">
      <t>キンガク</t>
    </rPh>
    <rPh sb="5" eb="7">
      <t>ダイショウ</t>
    </rPh>
    <rPh sb="12" eb="14">
      <t>ソウカン</t>
    </rPh>
    <rPh sb="19" eb="20">
      <t>ヨウ</t>
    </rPh>
    <phoneticPr fontId="3"/>
  </si>
  <si>
    <t>」の内訳の合計額以上の金額で入力してください</t>
    <phoneticPr fontId="3"/>
  </si>
  <si>
    <t>会計年度の初日の属する月時点での入力を行って下さい。該当する職種がいる場合は人数の入力が必須となります。</t>
    <phoneticPr fontId="3"/>
  </si>
  <si>
    <r>
      <rPr>
        <b/>
        <sz val="12"/>
        <color rgb="FFFF0000"/>
        <rFont val="游ゴシック"/>
        <family val="3"/>
        <charset val="128"/>
        <scheme val="minor"/>
      </rPr>
      <t>＊</t>
    </r>
    <r>
      <rPr>
        <b/>
        <sz val="12"/>
        <color theme="1"/>
        <rFont val="游ゴシック"/>
        <family val="3"/>
        <charset val="128"/>
        <scheme val="minor"/>
      </rPr>
      <t>人数
(常勤換算数)
単位：人</t>
    </r>
    <rPh sb="5" eb="7">
      <t>ジョウキン</t>
    </rPh>
    <rPh sb="7" eb="9">
      <t>カンサン</t>
    </rPh>
    <phoneticPr fontId="3"/>
  </si>
  <si>
    <t>更新日</t>
    <rPh sb="0" eb="3">
      <t>コウシンビ</t>
    </rPh>
    <phoneticPr fontId="33"/>
  </si>
  <si>
    <t>更新者</t>
    <rPh sb="0" eb="3">
      <t>コウシンシャ</t>
    </rPh>
    <phoneticPr fontId="33"/>
  </si>
  <si>
    <t>更新内容</t>
    <rPh sb="0" eb="2">
      <t>コウシン</t>
    </rPh>
    <rPh sb="2" eb="4">
      <t>ナイヨウ</t>
    </rPh>
    <phoneticPr fontId="33"/>
  </si>
  <si>
    <t>新規作成。</t>
    <rPh sb="0" eb="2">
      <t>シンキ</t>
    </rPh>
    <rPh sb="2" eb="4">
      <t>サクセイ</t>
    </rPh>
    <phoneticPr fontId="7"/>
  </si>
  <si>
    <t>IBM　小池剛司</t>
    <rPh sb="4" eb="6">
      <t>コイケ</t>
    </rPh>
    <rPh sb="6" eb="7">
      <t>ツヨシ</t>
    </rPh>
    <rPh sb="7" eb="8">
      <t>ツカサ</t>
    </rPh>
    <phoneticPr fontId="7"/>
  </si>
  <si>
    <t>IBM 小池剛司</t>
    <rPh sb="4" eb="6">
      <t>コイケ</t>
    </rPh>
    <rPh sb="6" eb="7">
      <t>ツヨシ</t>
    </rPh>
    <rPh sb="7" eb="8">
      <t>ツカサ</t>
    </rPh>
    <phoneticPr fontId="7"/>
  </si>
  <si>
    <t>バージョン</t>
    <phoneticPr fontId="3"/>
  </si>
  <si>
    <t>1.01</t>
    <phoneticPr fontId="3"/>
  </si>
  <si>
    <t>R7 見える化保守対応（職種別の職員数・職員給与の人数必須マーク対応）
【「経営情報」シート】
・「職種別の職員数・職員給与の状況」の人数・給与等を入力する表の上にある説明文言の追記（「該当する職種がいる場合は人数の入力が必須となります。」を追記）
・「職種別の職員数・職員給与の状況」の人数・給与等を入力する表にある「人数(常勤換算数)　単位：人」項目に必須マーク「＊」を追記
【「データ」シート】
・上記修正に伴い、バージョンを1.00→1.01に変更</t>
    <rPh sb="3" eb="4">
      <t>ミ</t>
    </rPh>
    <rPh sb="6" eb="7">
      <t>カ</t>
    </rPh>
    <rPh sb="7" eb="9">
      <t>ホシュ</t>
    </rPh>
    <rPh sb="9" eb="11">
      <t>タイオウ</t>
    </rPh>
    <rPh sb="12" eb="15">
      <t>ショクシュベツ</t>
    </rPh>
    <rPh sb="16" eb="19">
      <t>ショクインスウ</t>
    </rPh>
    <rPh sb="20" eb="22">
      <t>ショクイン</t>
    </rPh>
    <rPh sb="22" eb="24">
      <t>キュウヨ</t>
    </rPh>
    <rPh sb="25" eb="27">
      <t>ニンズウ</t>
    </rPh>
    <rPh sb="27" eb="29">
      <t>ヒッス</t>
    </rPh>
    <rPh sb="32" eb="34">
      <t>タイオウ</t>
    </rPh>
    <rPh sb="38" eb="40">
      <t>ケイエイ</t>
    </rPh>
    <rPh sb="40" eb="42">
      <t>ジョウホウ</t>
    </rPh>
    <rPh sb="67" eb="69">
      <t>ニンズウ</t>
    </rPh>
    <rPh sb="70" eb="72">
      <t>キュウヨ</t>
    </rPh>
    <rPh sb="72" eb="73">
      <t>トウ</t>
    </rPh>
    <rPh sb="74" eb="76">
      <t>ニュウリョク</t>
    </rPh>
    <rPh sb="78" eb="79">
      <t>ヒョウ</t>
    </rPh>
    <rPh sb="80" eb="81">
      <t>ウエ</t>
    </rPh>
    <rPh sb="84" eb="86">
      <t>セツメイ</t>
    </rPh>
    <rPh sb="86" eb="88">
      <t>モンゴン</t>
    </rPh>
    <rPh sb="89" eb="91">
      <t>ツイキ</t>
    </rPh>
    <rPh sb="121" eb="123">
      <t>ツイキ</t>
    </rPh>
    <rPh sb="175" eb="177">
      <t>コウモク</t>
    </rPh>
    <rPh sb="178" eb="180">
      <t>ヒッス</t>
    </rPh>
    <rPh sb="187" eb="189">
      <t>ツイキ</t>
    </rPh>
    <rPh sb="202" eb="204">
      <t>ジョウキ</t>
    </rPh>
    <rPh sb="204" eb="206">
      <t>シュウセイ</t>
    </rPh>
    <rPh sb="207" eb="208">
      <t>トモナ</t>
    </rPh>
    <rPh sb="226" eb="228">
      <t>ヘンコウ</t>
    </rPh>
    <phoneticPr fontId="7"/>
  </si>
  <si>
    <t>あり</t>
  </si>
  <si>
    <t>企業会計、NPO会計、その他の会計</t>
  </si>
  <si>
    <t>税抜入力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</si>
</sst>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mm/dd"/>
    <numFmt numFmtId="177" formatCode="0_ ;[Red]\-0\ "/>
    <numFmt numFmtId="178" formatCode="0.0_ ;[Red]\-0.0\ "/>
    <numFmt numFmtId="179" formatCode="0_ "/>
    <numFmt numFmtId="180" formatCode="0_);[Red]\(0\)"/>
    <numFmt numFmtId="181" formatCode="0.0_);[Red]\(0.0\)"/>
    <numFmt numFmtId="182" formatCode="#,##0;[Red]#,##0"/>
    <numFmt numFmtId="183" formatCode="#,##0_ ;[Red]\-#,##0\ "/>
    <numFmt numFmtId="184" formatCode="#,##0.0;[Red]#,##0.0"/>
  </numFmts>
  <fonts count="35">
    <font>
      <sz val="11"/>
      <color theme="1"/>
      <name val="游ゴシック"/>
      <family val="2"/>
      <charset val="128"/>
      <scheme val="minor"/>
    </font>
    <font>
      <sz val="11"/>
      <color theme="1"/>
      <name val="游ゴシック"/>
      <family val="2"/>
      <charset val="128"/>
      <scheme val="minor"/>
    </font>
    <font>
      <b/>
      <sz val="18"/>
      <color theme="1"/>
      <name val="游ゴシック"/>
      <family val="3"/>
      <charset val="128"/>
      <scheme val="minor"/>
    </font>
    <font>
      <sz val="6"/>
      <name val="游ゴシック"/>
      <family val="2"/>
      <charset val="128"/>
      <scheme val="minor"/>
    </font>
    <font>
      <b/>
      <sz val="12"/>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sz val="6"/>
      <name val="ＭＳ Ｐゴシック"/>
      <family val="3"/>
      <charset val="128"/>
    </font>
    <font>
      <sz val="11"/>
      <name val="Yu Gothic Medium"/>
      <family val="3"/>
      <charset val="128"/>
    </font>
    <font>
      <sz val="10"/>
      <name val="ＭＳ Ｐゴシック"/>
      <family val="3"/>
      <charset val="128"/>
    </font>
    <font>
      <sz val="11"/>
      <color theme="1"/>
      <name val="Yu Gothic Medium"/>
      <family val="3"/>
      <charset val="128"/>
    </font>
    <font>
      <sz val="10"/>
      <name val="Meiryo UI"/>
      <family val="3"/>
      <charset val="128"/>
    </font>
    <font>
      <sz val="10"/>
      <color theme="1"/>
      <name val="游ゴシック"/>
      <family val="2"/>
      <charset val="128"/>
      <scheme val="minor"/>
    </font>
    <font>
      <sz val="10"/>
      <color rgb="FFFF0000"/>
      <name val="Meiryo UI"/>
      <family val="3"/>
      <charset val="128"/>
    </font>
    <font>
      <b/>
      <sz val="11"/>
      <color theme="1"/>
      <name val="Yu Gothic Medium"/>
      <family val="3"/>
      <charset val="128"/>
    </font>
    <font>
      <sz val="10"/>
      <color theme="1"/>
      <name val="Meiryo UI"/>
      <family val="3"/>
      <charset val="128"/>
    </font>
    <font>
      <sz val="9"/>
      <color theme="1"/>
      <name val="Meiryo UI"/>
      <family val="3"/>
      <charset val="128"/>
    </font>
    <font>
      <b/>
      <sz val="10"/>
      <color theme="1"/>
      <name val="Meiryo UI"/>
      <family val="3"/>
      <charset val="128"/>
    </font>
    <font>
      <b/>
      <sz val="11"/>
      <color rgb="FFFF0000"/>
      <name val="游ゴシック"/>
      <family val="3"/>
      <charset val="128"/>
      <scheme val="minor"/>
    </font>
    <font>
      <u/>
      <sz val="11"/>
      <color theme="1"/>
      <name val="游ゴシック"/>
      <family val="3"/>
      <charset val="128"/>
      <scheme val="minor"/>
    </font>
    <font>
      <b/>
      <u/>
      <sz val="11"/>
      <color rgb="FFFF0000"/>
      <name val="游ゴシック"/>
      <family val="3"/>
      <charset val="128"/>
      <scheme val="minor"/>
    </font>
    <font>
      <sz val="10"/>
      <color theme="1"/>
      <name val="游ゴシック"/>
      <family val="3"/>
      <charset val="128"/>
      <scheme val="minor"/>
    </font>
    <font>
      <b/>
      <sz val="11"/>
      <color rgb="FF0000FF"/>
      <name val="游ゴシック"/>
      <family val="3"/>
      <charset val="128"/>
      <scheme val="minor"/>
    </font>
    <font>
      <sz val="10"/>
      <color rgb="FF0000FF"/>
      <name val="游ゴシック"/>
      <family val="2"/>
      <charset val="128"/>
      <scheme val="minor"/>
    </font>
    <font>
      <sz val="10"/>
      <color rgb="FF0000FF"/>
      <name val="游ゴシック"/>
      <family val="3"/>
      <charset val="128"/>
      <scheme val="minor"/>
    </font>
    <font>
      <sz val="11"/>
      <name val="Meiryo UI"/>
      <family val="3"/>
      <charset val="128"/>
    </font>
    <font>
      <b/>
      <sz val="12"/>
      <color theme="1"/>
      <name val="Meiryo UI"/>
      <family val="3"/>
      <charset val="128"/>
    </font>
    <font>
      <b/>
      <sz val="12"/>
      <color rgb="FFFF0000"/>
      <name val="Meiryo UI"/>
      <family val="3"/>
      <charset val="128"/>
    </font>
    <font>
      <b/>
      <sz val="9"/>
      <color theme="1"/>
      <name val="Meiryo UI"/>
      <family val="3"/>
      <charset val="128"/>
    </font>
    <font>
      <sz val="11"/>
      <color rgb="FF0000FF"/>
      <name val="Meiryo UI"/>
      <family val="3"/>
      <charset val="128"/>
    </font>
    <font>
      <b/>
      <sz val="14"/>
      <color rgb="FFFF0000"/>
      <name val="游ゴシック"/>
      <family val="3"/>
      <charset val="128"/>
      <scheme val="minor"/>
    </font>
    <font>
      <b/>
      <sz val="12"/>
      <color rgb="FFFF0000"/>
      <name val="游ゴシック"/>
      <family val="3"/>
      <charset val="128"/>
      <scheme val="minor"/>
    </font>
    <font>
      <sz val="11"/>
      <name val="ＭＳ Ｐゴシック"/>
      <family val="3"/>
      <charset val="128"/>
    </font>
    <font>
      <u/>
      <sz val="11"/>
      <color indexed="12"/>
      <name val="ＭＳ Ｐゴシック"/>
      <family val="3"/>
      <charset val="128"/>
    </font>
    <font>
      <sz val="10"/>
      <color indexed="8"/>
      <name val="Meiryo UI"/>
      <family val="3"/>
      <charset val="128"/>
    </font>
  </fonts>
  <fills count="12">
    <fill>
      <patternFill patternType="none"/>
    </fill>
    <fill>
      <patternFill patternType="gray125"/>
    </fill>
    <fill>
      <patternFill patternType="solid">
        <fgColor rgb="FFA8F6B3"/>
        <bgColor indexed="64"/>
      </patternFill>
    </fill>
    <fill>
      <patternFill patternType="solid">
        <fgColor theme="0"/>
        <bgColor indexed="64"/>
      </patternFill>
    </fill>
    <fill>
      <patternFill patternType="solid">
        <fgColor theme="0" tint="-4.9989318521683403E-2"/>
        <bgColor indexed="64"/>
      </patternFill>
    </fill>
    <fill>
      <patternFill patternType="solid">
        <fgColor theme="7"/>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D5"/>
        <bgColor indexed="64"/>
      </patternFill>
    </fill>
    <fill>
      <patternFill patternType="solid">
        <fgColor theme="0" tint="-0.14999847407452621"/>
        <bgColor indexed="64"/>
      </patternFill>
    </fill>
    <fill>
      <patternFill patternType="solid">
        <fgColor indexed="44"/>
        <bgColor indexed="64"/>
      </patternFill>
    </fill>
  </fills>
  <borders count="115">
    <border>
      <left/>
      <right/>
      <top/>
      <bottom/>
      <diagonal/>
    </border>
    <border>
      <left style="thin">
        <color theme="9" tint="0.39991454817346722"/>
      </left>
      <right style="thin">
        <color theme="9" tint="0.39991454817346722"/>
      </right>
      <top style="thin">
        <color theme="9" tint="0.39991454817346722"/>
      </top>
      <bottom style="thin">
        <color theme="9" tint="0.39991454817346722"/>
      </bottom>
      <diagonal/>
    </border>
    <border>
      <left style="thin">
        <color theme="9" tint="0.39991454817346722"/>
      </left>
      <right/>
      <top style="thin">
        <color theme="9" tint="0.39991454817346722"/>
      </top>
      <bottom/>
      <diagonal/>
    </border>
    <border>
      <left/>
      <right/>
      <top style="thin">
        <color theme="9" tint="0.39991454817346722"/>
      </top>
      <bottom/>
      <diagonal/>
    </border>
    <border>
      <left/>
      <right style="thin">
        <color theme="9" tint="0.39991454817346722"/>
      </right>
      <top style="thin">
        <color theme="9" tint="0.39991454817346722"/>
      </top>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top style="thin">
        <color theme="9" tint="0.39991454817346722"/>
      </top>
      <bottom style="thin">
        <color rgb="FF0000FF"/>
      </bottom>
      <diagonal/>
    </border>
    <border>
      <left style="thin">
        <color theme="9" tint="0.39991454817346722"/>
      </left>
      <right style="thin">
        <color theme="9" tint="0.39991454817346722"/>
      </right>
      <top style="thin">
        <color theme="9" tint="0.39991454817346722"/>
      </top>
      <bottom/>
      <diagonal/>
    </border>
    <border>
      <left/>
      <right style="thin">
        <color theme="9" tint="0.39991454817346722"/>
      </right>
      <top style="thin">
        <color theme="9" tint="0.39991454817346722"/>
      </top>
      <bottom style="thin">
        <color theme="9" tint="0.39991454817346722"/>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auto="1"/>
      </left>
      <right style="thin">
        <color auto="1"/>
      </right>
      <top style="thin">
        <color auto="1"/>
      </top>
      <bottom style="thin">
        <color auto="1"/>
      </bottom>
      <diagonal/>
    </border>
    <border>
      <left style="thin">
        <color rgb="FF0000FF"/>
      </left>
      <right/>
      <top style="thin">
        <color rgb="FF0000FF"/>
      </top>
      <bottom style="thin">
        <color theme="9" tint="0.39994506668294322"/>
      </bottom>
      <diagonal/>
    </border>
    <border>
      <left/>
      <right/>
      <top style="thin">
        <color rgb="FF0000FF"/>
      </top>
      <bottom style="thin">
        <color theme="9" tint="0.39994506668294322"/>
      </bottom>
      <diagonal/>
    </border>
    <border>
      <left/>
      <right style="thin">
        <color rgb="FF0000FF"/>
      </right>
      <top style="thin">
        <color rgb="FF0000FF"/>
      </top>
      <bottom style="thin">
        <color theme="9" tint="0.39994506668294322"/>
      </bottom>
      <diagonal/>
    </border>
    <border>
      <left style="thin">
        <color rgb="FF0000FF"/>
      </left>
      <right/>
      <top style="thin">
        <color theme="9" tint="0.39994506668294322"/>
      </top>
      <bottom style="thin">
        <color theme="9" tint="0.39994506668294322"/>
      </bottom>
      <diagonal/>
    </border>
    <border>
      <left/>
      <right/>
      <top style="thin">
        <color theme="9" tint="0.39994506668294322"/>
      </top>
      <bottom style="thin">
        <color theme="9" tint="0.39994506668294322"/>
      </bottom>
      <diagonal/>
    </border>
    <border>
      <left/>
      <right style="thin">
        <color rgb="FF0000FF"/>
      </right>
      <top style="thin">
        <color theme="9" tint="0.39994506668294322"/>
      </top>
      <bottom style="thin">
        <color theme="9" tint="0.39994506668294322"/>
      </bottom>
      <diagonal/>
    </border>
    <border>
      <left style="thin">
        <color rgb="FF0000FF"/>
      </left>
      <right/>
      <top style="thin">
        <color theme="9" tint="0.39994506668294322"/>
      </top>
      <bottom style="thin">
        <color rgb="FF0000FF"/>
      </bottom>
      <diagonal/>
    </border>
    <border>
      <left/>
      <right/>
      <top style="thin">
        <color theme="9" tint="0.39994506668294322"/>
      </top>
      <bottom style="thin">
        <color rgb="FF0000FF"/>
      </bottom>
      <diagonal/>
    </border>
    <border>
      <left/>
      <right style="thin">
        <color rgb="FF0000FF"/>
      </right>
      <top style="thin">
        <color theme="9" tint="0.39994506668294322"/>
      </top>
      <bottom style="thin">
        <color rgb="FF0000FF"/>
      </bottom>
      <diagonal/>
    </border>
    <border>
      <left style="thin">
        <color rgb="FF0000FF"/>
      </left>
      <right style="thin">
        <color theme="9" tint="0.39994506668294322"/>
      </right>
      <top style="thin">
        <color theme="9" tint="0.399945066682943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4506668294322"/>
      </bottom>
      <diagonal/>
    </border>
    <border>
      <left style="thin">
        <color theme="9" tint="0.39994506668294322"/>
      </left>
      <right style="thin">
        <color rgb="FF0000FF"/>
      </right>
      <top style="thin">
        <color theme="9" tint="0.39994506668294322"/>
      </top>
      <bottom style="thin">
        <color theme="9" tint="0.39994506668294322"/>
      </bottom>
      <diagonal/>
    </border>
    <border>
      <left style="thin">
        <color theme="9" tint="0.39994506668294322"/>
      </left>
      <right/>
      <top style="thin">
        <color theme="9" tint="0.39994506668294322"/>
      </top>
      <bottom/>
      <diagonal/>
    </border>
    <border>
      <left/>
      <right/>
      <top style="thin">
        <color theme="9" tint="0.39994506668294322"/>
      </top>
      <bottom style="thin">
        <color theme="9" tint="0.39991454817346722"/>
      </bottom>
      <diagonal/>
    </border>
    <border>
      <left style="thin">
        <color theme="9" tint="0.39994506668294322"/>
      </left>
      <right style="thin">
        <color theme="9" tint="0.39991454817346722"/>
      </right>
      <top style="thin">
        <color theme="9" tint="0.39991454817346722"/>
      </top>
      <bottom/>
      <diagonal/>
    </border>
    <border>
      <left style="thin">
        <color theme="9" tint="0.39994506668294322"/>
      </left>
      <right style="thin">
        <color theme="9" tint="0.39991454817346722"/>
      </right>
      <top/>
      <bottom style="thin">
        <color theme="9" tint="0.39991454817346722"/>
      </bottom>
      <diagonal/>
    </border>
    <border>
      <left style="thin">
        <color theme="9" tint="0.39991454817346722"/>
      </left>
      <right/>
      <top style="thin">
        <color theme="9" tint="0.39994506668294322"/>
      </top>
      <bottom style="thin">
        <color theme="9" tint="0.39991454817346722"/>
      </bottom>
      <diagonal/>
    </border>
    <border>
      <left style="thin">
        <color theme="9" tint="0.39994506668294322"/>
      </left>
      <right style="thin">
        <color theme="9" tint="0.39994506668294322"/>
      </right>
      <top style="thin">
        <color rgb="FF0000FF"/>
      </top>
      <bottom style="thin">
        <color rgb="FF0000FF"/>
      </bottom>
      <diagonal/>
    </border>
    <border>
      <left style="thin">
        <color theme="9" tint="0.39991454817346722"/>
      </left>
      <right/>
      <top style="thin">
        <color theme="9" tint="0.39991454817346722"/>
      </top>
      <bottom style="thin">
        <color rgb="FF0000FF"/>
      </bottom>
      <diagonal/>
    </border>
    <border>
      <left/>
      <right style="thin">
        <color theme="9" tint="0.39991454817346722"/>
      </right>
      <top style="thin">
        <color theme="9" tint="0.39991454817346722"/>
      </top>
      <bottom style="thin">
        <color rgb="FF0000FF"/>
      </bottom>
      <diagonal/>
    </border>
    <border>
      <left style="thin">
        <color theme="9" tint="0.39994506668294322"/>
      </left>
      <right style="thin">
        <color theme="9" tint="0.39991454817346722"/>
      </right>
      <top/>
      <bottom/>
      <diagonal/>
    </border>
    <border>
      <left style="thin">
        <color theme="9" tint="0.39991454817346722"/>
      </left>
      <right style="thin">
        <color theme="9" tint="0.39988402966399123"/>
      </right>
      <top style="thin">
        <color theme="9" tint="0.39991454817346722"/>
      </top>
      <bottom/>
      <diagonal/>
    </border>
    <border>
      <left style="thin">
        <color theme="9" tint="0.39991454817346722"/>
      </left>
      <right style="thin">
        <color theme="9" tint="0.39988402966399123"/>
      </right>
      <top/>
      <bottom style="thin">
        <color rgb="FF0000FF"/>
      </bottom>
      <diagonal/>
    </border>
    <border>
      <left style="thin">
        <color theme="9" tint="0.39994506668294322"/>
      </left>
      <right/>
      <top style="thin">
        <color rgb="FF0000FF"/>
      </top>
      <bottom style="thin">
        <color rgb="FF0000FF"/>
      </bottom>
      <diagonal/>
    </border>
    <border>
      <left/>
      <right style="thin">
        <color theme="9" tint="0.39994506668294322"/>
      </right>
      <top style="thin">
        <color rgb="FF0000FF"/>
      </top>
      <bottom style="thin">
        <color rgb="FF0000FF"/>
      </bottom>
      <diagonal/>
    </border>
    <border>
      <left style="thin">
        <color theme="9" tint="0.39994506668294322"/>
      </left>
      <right style="thin">
        <color theme="9" tint="0.39991454817346722"/>
      </right>
      <top style="thin">
        <color theme="9" tint="0.39994506668294322"/>
      </top>
      <bottom style="thin">
        <color theme="9" tint="0.39994506668294322"/>
      </bottom>
      <diagonal/>
    </border>
    <border>
      <left style="thin">
        <color theme="9" tint="0.39991454817346722"/>
      </left>
      <right style="thin">
        <color theme="9" tint="0.39994506668294322"/>
      </right>
      <top style="thin">
        <color theme="9" tint="0.39994506668294322"/>
      </top>
      <bottom style="thin">
        <color theme="9" tint="0.39994506668294322"/>
      </bottom>
      <diagonal/>
    </border>
    <border>
      <left style="thin">
        <color indexed="64"/>
      </left>
      <right/>
      <top style="thin">
        <color indexed="64"/>
      </top>
      <bottom style="thin">
        <color indexed="64"/>
      </bottom>
      <diagonal/>
    </border>
    <border>
      <left style="thin">
        <color theme="9" tint="0.39988402966399123"/>
      </left>
      <right/>
      <top style="thin">
        <color theme="9" tint="0.39991454817346722"/>
      </top>
      <bottom style="thin">
        <color theme="9" tint="0.39991454817346722"/>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
      <left style="thin">
        <color rgb="FF0000FF"/>
      </left>
      <right/>
      <top style="thin">
        <color theme="9" tint="0.39994506668294322"/>
      </top>
      <bottom style="thin">
        <color rgb="FF92D050"/>
      </bottom>
      <diagonal/>
    </border>
    <border>
      <left/>
      <right/>
      <top style="thin">
        <color theme="9" tint="0.39994506668294322"/>
      </top>
      <bottom style="thin">
        <color rgb="FF92D050"/>
      </bottom>
      <diagonal/>
    </border>
    <border>
      <left/>
      <right style="thin">
        <color rgb="FF0000FF"/>
      </right>
      <top style="thin">
        <color theme="9" tint="0.39994506668294322"/>
      </top>
      <bottom style="thin">
        <color rgb="FF92D050"/>
      </bottom>
      <diagonal/>
    </border>
    <border>
      <left style="thin">
        <color rgb="FF0000FF"/>
      </left>
      <right style="thin">
        <color theme="9" tint="0.39994506668294322"/>
      </right>
      <top style="thin">
        <color rgb="FF0000FF"/>
      </top>
      <bottom/>
      <diagonal/>
    </border>
    <border>
      <left style="thin">
        <color theme="9" tint="0.39994506668294322"/>
      </left>
      <right style="thin">
        <color theme="9" tint="0.39994506668294322"/>
      </right>
      <top style="thin">
        <color rgb="FF0000FF"/>
      </top>
      <bottom/>
      <diagonal/>
    </border>
    <border>
      <left style="thin">
        <color theme="9" tint="0.39994506668294322"/>
      </left>
      <right style="thin">
        <color theme="9" tint="0.39991454817346722"/>
      </right>
      <top style="thin">
        <color rgb="FF0000FF"/>
      </top>
      <bottom/>
      <diagonal/>
    </border>
    <border>
      <left style="thin">
        <color theme="9" tint="0.39991454817346722"/>
      </left>
      <right style="thin">
        <color theme="9" tint="0.39994506668294322"/>
      </right>
      <top style="thin">
        <color rgb="FF0000FF"/>
      </top>
      <bottom/>
      <diagonal/>
    </border>
    <border>
      <left style="thin">
        <color theme="9" tint="0.39994506668294322"/>
      </left>
      <right style="thin">
        <color rgb="FF0000FF"/>
      </right>
      <top style="thin">
        <color rgb="FF0000FF"/>
      </top>
      <bottom/>
      <diagonal/>
    </border>
    <border>
      <left style="thin">
        <color rgb="FF0000FF"/>
      </left>
      <right style="thin">
        <color theme="9" tint="0.39994506668294322"/>
      </right>
      <top/>
      <bottom style="thin">
        <color theme="9" tint="0.39994506668294322"/>
      </bottom>
      <diagonal/>
    </border>
    <border>
      <left style="thin">
        <color theme="9" tint="0.39994506668294322"/>
      </left>
      <right style="thin">
        <color theme="9" tint="0.39994506668294322"/>
      </right>
      <top/>
      <bottom style="thin">
        <color theme="9" tint="0.39994506668294322"/>
      </bottom>
      <diagonal/>
    </border>
    <border>
      <left style="thin">
        <color theme="9" tint="0.39994506668294322"/>
      </left>
      <right style="thin">
        <color theme="9" tint="0.39991454817346722"/>
      </right>
      <top/>
      <bottom style="thin">
        <color theme="9" tint="0.39994506668294322"/>
      </bottom>
      <diagonal/>
    </border>
    <border>
      <left style="thin">
        <color theme="9" tint="0.39991454817346722"/>
      </left>
      <right style="thin">
        <color theme="9" tint="0.39994506668294322"/>
      </right>
      <top/>
      <bottom style="thin">
        <color theme="9" tint="0.39994506668294322"/>
      </bottom>
      <diagonal/>
    </border>
    <border>
      <left style="thin">
        <color theme="9" tint="0.39994506668294322"/>
      </left>
      <right style="thin">
        <color rgb="FF0000FF"/>
      </right>
      <top/>
      <bottom style="thin">
        <color theme="9" tint="0.39994506668294322"/>
      </bottom>
      <diagonal/>
    </border>
    <border>
      <left style="thin">
        <color rgb="FF0000FF"/>
      </left>
      <right style="thin">
        <color theme="9" tint="0.39994506668294322"/>
      </right>
      <top/>
      <bottom/>
      <diagonal/>
    </border>
    <border>
      <left style="thin">
        <color theme="9" tint="0.39994506668294322"/>
      </left>
      <right style="thin">
        <color theme="9" tint="0.39994506668294322"/>
      </right>
      <top/>
      <bottom/>
      <diagonal/>
    </border>
    <border>
      <left style="thin">
        <color theme="9" tint="0.39991454817346722"/>
      </left>
      <right style="thin">
        <color theme="9" tint="0.39994506668294322"/>
      </right>
      <top/>
      <bottom/>
      <diagonal/>
    </border>
    <border>
      <left style="thin">
        <color theme="9" tint="0.39994506668294322"/>
      </left>
      <right style="thin">
        <color rgb="FF0000FF"/>
      </right>
      <top/>
      <bottom/>
      <diagonal/>
    </border>
    <border>
      <left style="thin">
        <color rgb="FF0000FF"/>
      </left>
      <right style="thin">
        <color theme="9" tint="0.39994506668294322"/>
      </right>
      <top style="thin">
        <color rgb="FF0000FF"/>
      </top>
      <bottom style="thin">
        <color rgb="FF0000FF"/>
      </bottom>
      <diagonal/>
    </border>
    <border>
      <left style="thin">
        <color theme="9" tint="0.39994506668294322"/>
      </left>
      <right style="thin">
        <color rgb="FF0000FF"/>
      </right>
      <top style="thin">
        <color rgb="FF0000FF"/>
      </top>
      <bottom style="thin">
        <color rgb="FF0000FF"/>
      </bottom>
      <diagonal/>
    </border>
    <border>
      <left style="thin">
        <color rgb="FF0000FF"/>
      </left>
      <right style="thin">
        <color theme="9" tint="0.39994506668294322"/>
      </right>
      <top/>
      <bottom style="thin">
        <color rgb="FF0000FF"/>
      </bottom>
      <diagonal/>
    </border>
    <border>
      <left style="thin">
        <color theme="9" tint="0.39994506668294322"/>
      </left>
      <right style="thin">
        <color theme="9" tint="0.39994506668294322"/>
      </right>
      <top/>
      <bottom style="thin">
        <color rgb="FF0000FF"/>
      </bottom>
      <diagonal/>
    </border>
    <border>
      <left style="thin">
        <color theme="9" tint="0.39994506668294322"/>
      </left>
      <right style="thin">
        <color theme="9" tint="0.39991454817346722"/>
      </right>
      <top/>
      <bottom style="thin">
        <color rgb="FF0000FF"/>
      </bottom>
      <diagonal/>
    </border>
    <border>
      <left style="thin">
        <color theme="9" tint="0.39991454817346722"/>
      </left>
      <right style="thin">
        <color theme="9" tint="0.39994506668294322"/>
      </right>
      <top/>
      <bottom style="thin">
        <color rgb="FF0000FF"/>
      </bottom>
      <diagonal/>
    </border>
    <border>
      <left style="thin">
        <color theme="9" tint="0.39994506668294322"/>
      </left>
      <right style="thin">
        <color rgb="FF0000FF"/>
      </right>
      <top/>
      <bottom style="thin">
        <color rgb="FF0000FF"/>
      </bottom>
      <diagonal/>
    </border>
    <border>
      <left style="medium">
        <color rgb="FFFF0000"/>
      </left>
      <right style="hair">
        <color rgb="FFFF0000"/>
      </right>
      <top style="hair">
        <color rgb="FFFF0000"/>
      </top>
      <bottom style="hair">
        <color rgb="FFFF0000"/>
      </bottom>
      <diagonal/>
    </border>
    <border>
      <left style="hair">
        <color rgb="FFFF0000"/>
      </left>
      <right style="medium">
        <color rgb="FFFF0000"/>
      </right>
      <top style="hair">
        <color rgb="FFFF0000"/>
      </top>
      <bottom style="hair">
        <color rgb="FFFF0000"/>
      </bottom>
      <diagonal/>
    </border>
    <border>
      <left style="medium">
        <color rgb="FFFF0000"/>
      </left>
      <right style="hair">
        <color rgb="FFFF0000"/>
      </right>
      <top style="hair">
        <color rgb="FFFF0000"/>
      </top>
      <bottom style="medium">
        <color rgb="FFFF0000"/>
      </bottom>
      <diagonal/>
    </border>
    <border>
      <left style="hair">
        <color rgb="FFFF0000"/>
      </left>
      <right style="medium">
        <color rgb="FFFF0000"/>
      </right>
      <top style="hair">
        <color rgb="FFFF0000"/>
      </top>
      <bottom style="medium">
        <color rgb="FFFF0000"/>
      </bottom>
      <diagonal/>
    </border>
    <border>
      <left style="medium">
        <color rgb="FFFF0000"/>
      </left>
      <right style="hair">
        <color rgb="FFFF0000"/>
      </right>
      <top/>
      <bottom style="hair">
        <color rgb="FFFF0000"/>
      </bottom>
      <diagonal/>
    </border>
    <border>
      <left style="hair">
        <color rgb="FFFF0000"/>
      </left>
      <right style="medium">
        <color rgb="FFFF0000"/>
      </right>
      <top/>
      <bottom style="hair">
        <color rgb="FFFF0000"/>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style="thin">
        <color theme="9" tint="0.39994506668294322"/>
      </bottom>
      <diagonal/>
    </border>
    <border>
      <left/>
      <right/>
      <top/>
      <bottom style="thin">
        <color theme="9" tint="0.39994506668294322"/>
      </bottom>
      <diagonal/>
    </border>
    <border>
      <left/>
      <right style="thin">
        <color rgb="FF0000FF"/>
      </right>
      <top/>
      <bottom style="thin">
        <color theme="9" tint="0.39994506668294322"/>
      </bottom>
      <diagonal/>
    </border>
    <border>
      <left/>
      <right style="medium">
        <color rgb="FFFF0000"/>
      </right>
      <top style="thin">
        <color theme="9" tint="0.39988402966399123"/>
      </top>
      <bottom style="thin">
        <color theme="9" tint="0.39988402966399123"/>
      </bottom>
      <diagonal/>
    </border>
    <border>
      <left style="medium">
        <color rgb="FFFF0000"/>
      </left>
      <right style="medium">
        <color rgb="FFFF0000"/>
      </right>
      <top style="hair">
        <color rgb="FFFF0000"/>
      </top>
      <bottom style="hair">
        <color rgb="FFFF0000"/>
      </bottom>
      <diagonal/>
    </border>
    <border>
      <left style="medium">
        <color rgb="FFFF0000"/>
      </left>
      <right style="medium">
        <color rgb="FFFF0000"/>
      </right>
      <top style="hair">
        <color rgb="FFFF0000"/>
      </top>
      <bottom style="medium">
        <color rgb="FFFF0000"/>
      </bottom>
      <diagonal/>
    </border>
    <border>
      <left style="medium">
        <color rgb="FFFF0000"/>
      </left>
      <right/>
      <top style="hair">
        <color rgb="FFFF0000"/>
      </top>
      <bottom style="medium">
        <color rgb="FFFF0000"/>
      </bottom>
      <diagonal/>
    </border>
    <border>
      <left style="medium">
        <color rgb="FFFF0000"/>
      </left>
      <right style="hair">
        <color rgb="FFFF0000"/>
      </right>
      <top style="medium">
        <color rgb="FFFF0000"/>
      </top>
      <bottom style="medium">
        <color rgb="FFFF0000"/>
      </bottom>
      <diagonal/>
    </border>
    <border>
      <left style="hair">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thin">
        <color auto="1"/>
      </left>
      <right style="thin">
        <color auto="1"/>
      </right>
      <top/>
      <bottom style="medium">
        <color rgb="FFFF0000"/>
      </bottom>
      <diagonal/>
    </border>
    <border>
      <left/>
      <right style="medium">
        <color rgb="FFFF0000"/>
      </right>
      <top/>
      <bottom style="thin">
        <color theme="9" tint="0.39988402966399123"/>
      </bottom>
      <diagonal/>
    </border>
    <border>
      <left style="medium">
        <color rgb="FFFF0000"/>
      </left>
      <right style="hair">
        <color rgb="FFFF0000"/>
      </right>
      <top style="medium">
        <color rgb="FFFF0000"/>
      </top>
      <bottom style="hair">
        <color rgb="FFFF0000"/>
      </bottom>
      <diagonal/>
    </border>
    <border>
      <left style="hair">
        <color rgb="FFFF0000"/>
      </left>
      <right style="medium">
        <color rgb="FFFF0000"/>
      </right>
      <top style="medium">
        <color rgb="FFFF0000"/>
      </top>
      <bottom style="hair">
        <color rgb="FFFF0000"/>
      </bottom>
      <diagonal/>
    </border>
    <border>
      <left style="medium">
        <color rgb="FFFF0000"/>
      </left>
      <right/>
      <top style="hair">
        <color rgb="FFFF0000"/>
      </top>
      <bottom style="hair">
        <color rgb="FFFF0000"/>
      </bottom>
      <diagonal/>
    </border>
    <border>
      <left style="thin">
        <color auto="1"/>
      </left>
      <right/>
      <top/>
      <bottom style="thin">
        <color theme="9" tint="0.39988402966399123"/>
      </bottom>
      <diagonal/>
    </border>
    <border>
      <left style="thin">
        <color auto="1"/>
      </left>
      <right/>
      <top style="thin">
        <color theme="9" tint="0.39988402966399123"/>
      </top>
      <bottom style="thin">
        <color theme="9" tint="0.39988402966399123"/>
      </bottom>
      <diagonal/>
    </border>
    <border>
      <left style="thin">
        <color auto="1"/>
      </left>
      <right/>
      <top style="thin">
        <color theme="9" tint="0.39988402966399123"/>
      </top>
      <bottom style="thin">
        <color auto="1"/>
      </bottom>
      <diagonal/>
    </border>
    <border>
      <left/>
      <right style="medium">
        <color rgb="FFFF0000"/>
      </right>
      <top style="thin">
        <color theme="9" tint="0.39988402966399123"/>
      </top>
      <bottom style="thin">
        <color auto="1"/>
      </bottom>
      <diagonal/>
    </border>
    <border>
      <left style="thin">
        <color indexed="64"/>
      </left>
      <right/>
      <top/>
      <bottom style="thin">
        <color theme="9" tint="0.39991454817346722"/>
      </bottom>
      <diagonal/>
    </border>
    <border>
      <left style="thin">
        <color indexed="64"/>
      </left>
      <right/>
      <top style="thin">
        <color theme="9" tint="0.39991454817346722"/>
      </top>
      <bottom style="thin">
        <color theme="9" tint="0.39991454817346722"/>
      </bottom>
      <diagonal/>
    </border>
    <border>
      <left style="thin">
        <color auto="1"/>
      </left>
      <right/>
      <top style="thin">
        <color theme="9" tint="0.39991454817346722"/>
      </top>
      <bottom style="thin">
        <color indexed="64"/>
      </bottom>
      <diagonal/>
    </border>
    <border>
      <left style="medium">
        <color rgb="FFFF0000"/>
      </left>
      <right/>
      <top/>
      <bottom style="hair">
        <color rgb="FFFF0000"/>
      </bottom>
      <diagonal/>
    </border>
    <border>
      <left style="thin">
        <color auto="1"/>
      </left>
      <right style="thin">
        <color auto="1"/>
      </right>
      <top/>
      <bottom/>
      <diagonal/>
    </border>
    <border>
      <left style="medium">
        <color rgb="FFFF0000"/>
      </left>
      <right style="medium">
        <color rgb="FFFF0000"/>
      </right>
      <top/>
      <bottom style="hair">
        <color rgb="FFFF0000"/>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right style="thin">
        <color auto="1"/>
      </right>
      <top/>
      <bottom/>
      <diagonal/>
    </border>
  </borders>
  <cellStyleXfs count="6">
    <xf numFmtId="0" fontId="0" fillId="0" borderId="0">
      <alignment vertical="center"/>
    </xf>
    <xf numFmtId="38" fontId="1" fillId="0" borderId="0" applyFont="0" applyFill="0" applyBorder="0" applyAlignment="0" applyProtection="0">
      <alignment vertical="center"/>
    </xf>
    <xf numFmtId="0" fontId="12" fillId="0" borderId="0">
      <alignment vertical="center"/>
    </xf>
    <xf numFmtId="0" fontId="1" fillId="0" borderId="0">
      <alignment vertical="center"/>
    </xf>
    <xf numFmtId="38" fontId="1" fillId="0" borderId="0" applyFont="0" applyFill="0" applyBorder="0" applyAlignment="0" applyProtection="0">
      <alignment vertical="center"/>
    </xf>
    <xf numFmtId="0" fontId="32" fillId="0" borderId="0"/>
  </cellStyleXfs>
  <cellXfs count="225">
    <xf numFmtId="0" fontId="0" fillId="0" borderId="0" xfId="0">
      <alignment vertical="center"/>
    </xf>
    <xf numFmtId="0" fontId="8" fillId="4" borderId="13" xfId="0" applyFont="1" applyFill="1" applyBorder="1" applyAlignment="1">
      <alignment horizontal="center" vertical="top"/>
    </xf>
    <xf numFmtId="0" fontId="10" fillId="5" borderId="13" xfId="0" applyFont="1" applyFill="1" applyBorder="1" applyAlignment="1">
      <alignment horizontal="center" vertical="center"/>
    </xf>
    <xf numFmtId="0" fontId="10" fillId="0" borderId="0" xfId="0" applyFont="1">
      <alignment vertical="center"/>
    </xf>
    <xf numFmtId="0" fontId="8" fillId="0" borderId="13" xfId="0" applyFont="1" applyBorder="1" applyAlignment="1">
      <alignment horizontal="center" vertical="top"/>
    </xf>
    <xf numFmtId="0" fontId="8" fillId="0" borderId="13" xfId="0" applyFont="1" applyBorder="1" applyAlignment="1">
      <alignment horizontal="left" vertical="top"/>
    </xf>
    <xf numFmtId="0" fontId="11" fillId="3" borderId="13" xfId="0" applyFont="1" applyFill="1" applyBorder="1" applyAlignment="1">
      <alignment horizontal="center" vertical="top"/>
    </xf>
    <xf numFmtId="0" fontId="8" fillId="0" borderId="13" xfId="2" applyFont="1" applyBorder="1" applyAlignment="1">
      <alignment horizontal="left" vertical="top"/>
    </xf>
    <xf numFmtId="0" fontId="11" fillId="0" borderId="13" xfId="0" applyFont="1" applyBorder="1" applyAlignment="1">
      <alignment horizontal="center" vertical="top"/>
    </xf>
    <xf numFmtId="0" fontId="11" fillId="3" borderId="13" xfId="0" applyFont="1" applyFill="1" applyBorder="1" applyAlignment="1">
      <alignment horizontal="left" vertical="top"/>
    </xf>
    <xf numFmtId="0" fontId="11" fillId="0" borderId="0" xfId="0" applyFont="1" applyAlignment="1">
      <alignment vertical="top"/>
    </xf>
    <xf numFmtId="0" fontId="13" fillId="0" borderId="0" xfId="0" applyFont="1" applyAlignment="1">
      <alignment vertical="top"/>
    </xf>
    <xf numFmtId="0" fontId="8" fillId="3" borderId="13" xfId="0" applyFont="1" applyFill="1" applyBorder="1" applyAlignment="1">
      <alignment horizontal="left" vertical="top"/>
    </xf>
    <xf numFmtId="0" fontId="8" fillId="3" borderId="13" xfId="0" applyFont="1" applyFill="1" applyBorder="1" applyAlignment="1">
      <alignment horizontal="left" vertical="top" shrinkToFit="1"/>
    </xf>
    <xf numFmtId="0" fontId="8" fillId="3" borderId="13" xfId="0" applyFont="1" applyFill="1" applyBorder="1" applyAlignment="1">
      <alignment vertical="top" shrinkToFit="1"/>
    </xf>
    <xf numFmtId="0" fontId="14" fillId="0" borderId="0" xfId="0" applyFont="1">
      <alignment vertical="center"/>
    </xf>
    <xf numFmtId="177" fontId="10" fillId="0" borderId="13" xfId="0" applyNumberFormat="1" applyFont="1" applyBorder="1">
      <alignment vertical="center"/>
    </xf>
    <xf numFmtId="177" fontId="8" fillId="3" borderId="41" xfId="0" applyNumberFormat="1" applyFont="1" applyFill="1" applyBorder="1" applyAlignment="1">
      <alignment vertical="top" shrinkToFit="1"/>
    </xf>
    <xf numFmtId="178" fontId="10" fillId="0" borderId="13" xfId="0" applyNumberFormat="1" applyFont="1" applyBorder="1">
      <alignment vertical="center"/>
    </xf>
    <xf numFmtId="178" fontId="8" fillId="3" borderId="41" xfId="0" applyNumberFormat="1" applyFont="1" applyFill="1" applyBorder="1" applyAlignment="1">
      <alignment vertical="center" shrinkToFit="1"/>
    </xf>
    <xf numFmtId="178" fontId="8" fillId="3" borderId="41" xfId="0" applyNumberFormat="1" applyFont="1" applyFill="1" applyBorder="1" applyAlignment="1">
      <alignment vertical="top" shrinkToFit="1"/>
    </xf>
    <xf numFmtId="0" fontId="2" fillId="0" borderId="0" xfId="0" applyFont="1">
      <alignment vertical="center"/>
    </xf>
    <xf numFmtId="0" fontId="6" fillId="0" borderId="0" xfId="0" applyFont="1">
      <alignment vertical="center"/>
    </xf>
    <xf numFmtId="38" fontId="0" fillId="0" borderId="0" xfId="0" applyNumberFormat="1">
      <alignment vertical="center"/>
    </xf>
    <xf numFmtId="0" fontId="4" fillId="2" borderId="1" xfId="0" applyFont="1" applyFill="1" applyBorder="1" applyAlignment="1">
      <alignment horizontal="center" vertical="center" wrapText="1"/>
    </xf>
    <xf numFmtId="0" fontId="5" fillId="0" borderId="5" xfId="0" applyFont="1" applyBorder="1">
      <alignment vertical="center"/>
    </xf>
    <xf numFmtId="0" fontId="1" fillId="0" borderId="0" xfId="3">
      <alignment vertical="center"/>
    </xf>
    <xf numFmtId="0" fontId="5" fillId="0" borderId="5" xfId="3" applyFont="1" applyBorder="1">
      <alignment vertical="center"/>
    </xf>
    <xf numFmtId="38" fontId="1" fillId="0" borderId="0" xfId="3" applyNumberFormat="1">
      <alignment vertical="center"/>
    </xf>
    <xf numFmtId="0" fontId="6" fillId="7" borderId="26" xfId="0" applyFont="1" applyFill="1" applyBorder="1">
      <alignment vertical="center"/>
    </xf>
    <xf numFmtId="0" fontId="4" fillId="2" borderId="4" xfId="0" applyFont="1" applyFill="1" applyBorder="1" applyAlignment="1">
      <alignment horizontal="center" wrapText="1"/>
    </xf>
    <xf numFmtId="0" fontId="4" fillId="2" borderId="8" xfId="0" applyFont="1" applyFill="1" applyBorder="1" applyAlignment="1">
      <alignment horizontal="center" wrapText="1"/>
    </xf>
    <xf numFmtId="0" fontId="0" fillId="0" borderId="13" xfId="0" applyBorder="1">
      <alignment vertical="center"/>
    </xf>
    <xf numFmtId="0" fontId="0" fillId="2" borderId="13" xfId="0" applyFill="1" applyBorder="1" applyAlignment="1">
      <alignment horizontal="center" vertical="center" wrapText="1"/>
    </xf>
    <xf numFmtId="0" fontId="5" fillId="6" borderId="5" xfId="0" applyFont="1" applyFill="1" applyBorder="1">
      <alignment vertical="center"/>
    </xf>
    <xf numFmtId="0" fontId="5" fillId="0" borderId="5" xfId="0" applyFont="1" applyBorder="1" applyAlignment="1">
      <alignment horizontal="left" vertical="center" indent="1"/>
    </xf>
    <xf numFmtId="0" fontId="5" fillId="6" borderId="5" xfId="0" applyFont="1" applyFill="1" applyBorder="1" applyAlignment="1">
      <alignment horizontal="left" vertical="center" indent="1"/>
    </xf>
    <xf numFmtId="0" fontId="5" fillId="3" borderId="5" xfId="0" applyFont="1" applyFill="1" applyBorder="1">
      <alignment vertical="center"/>
    </xf>
    <xf numFmtId="0" fontId="5" fillId="0" borderId="5" xfId="0" applyFont="1" applyBorder="1" applyAlignment="1">
      <alignment horizontal="left" vertical="center"/>
    </xf>
    <xf numFmtId="0" fontId="5" fillId="0" borderId="5" xfId="0" applyFont="1" applyBorder="1" applyAlignment="1">
      <alignment horizontal="left" vertical="center" indent="2"/>
    </xf>
    <xf numFmtId="0" fontId="5" fillId="0" borderId="5" xfId="0" applyFont="1" applyBorder="1" applyAlignment="1">
      <alignment horizontal="left" vertical="center" indent="3"/>
    </xf>
    <xf numFmtId="176" fontId="10" fillId="0" borderId="13" xfId="0" applyNumberFormat="1" applyFont="1" applyBorder="1">
      <alignment vertical="center"/>
    </xf>
    <xf numFmtId="0" fontId="10" fillId="0" borderId="13" xfId="0" applyFont="1" applyBorder="1">
      <alignment vertical="center"/>
    </xf>
    <xf numFmtId="0" fontId="15" fillId="0" borderId="0" xfId="0" applyFont="1">
      <alignment vertical="center"/>
    </xf>
    <xf numFmtId="0" fontId="4" fillId="0" borderId="0" xfId="0" applyFont="1">
      <alignment vertical="center"/>
    </xf>
    <xf numFmtId="0" fontId="17" fillId="0" borderId="0" xfId="0" applyFont="1">
      <alignment vertical="center"/>
    </xf>
    <xf numFmtId="179" fontId="15" fillId="7" borderId="70" xfId="0" applyNumberFormat="1" applyFont="1" applyFill="1" applyBorder="1">
      <alignment vertical="center"/>
    </xf>
    <xf numFmtId="179" fontId="15" fillId="7" borderId="71" xfId="0" applyNumberFormat="1" applyFont="1" applyFill="1" applyBorder="1">
      <alignment vertical="center"/>
    </xf>
    <xf numFmtId="179" fontId="15" fillId="7" borderId="74" xfId="0" applyNumberFormat="1" applyFont="1" applyFill="1" applyBorder="1">
      <alignment vertical="center"/>
    </xf>
    <xf numFmtId="179" fontId="15" fillId="7" borderId="75" xfId="0" applyNumberFormat="1" applyFont="1" applyFill="1" applyBorder="1">
      <alignment vertical="center"/>
    </xf>
    <xf numFmtId="0" fontId="15" fillId="0" borderId="82" xfId="0" applyFont="1" applyBorder="1">
      <alignment vertical="center"/>
    </xf>
    <xf numFmtId="0" fontId="15" fillId="6" borderId="82" xfId="0" applyFont="1" applyFill="1" applyBorder="1">
      <alignment vertical="center"/>
    </xf>
    <xf numFmtId="0" fontId="16" fillId="0" borderId="0" xfId="0" applyFont="1" applyAlignment="1">
      <alignment horizontal="left" vertical="center"/>
    </xf>
    <xf numFmtId="179" fontId="15" fillId="0" borderId="0" xfId="0" applyNumberFormat="1" applyFont="1">
      <alignment vertical="center"/>
    </xf>
    <xf numFmtId="0" fontId="15" fillId="8" borderId="83" xfId="0" applyFont="1" applyFill="1" applyBorder="1">
      <alignment vertical="center"/>
    </xf>
    <xf numFmtId="0" fontId="15" fillId="8" borderId="84" xfId="0" applyFont="1" applyFill="1" applyBorder="1">
      <alignment vertical="center"/>
    </xf>
    <xf numFmtId="0" fontId="18" fillId="0" borderId="0" xfId="0" applyFont="1" applyAlignment="1">
      <alignment horizontal="right" vertical="center"/>
    </xf>
    <xf numFmtId="0" fontId="19" fillId="0" borderId="0" xfId="0" applyFont="1">
      <alignment vertical="center"/>
    </xf>
    <xf numFmtId="179" fontId="15" fillId="9" borderId="70" xfId="0" applyNumberFormat="1" applyFont="1" applyFill="1" applyBorder="1">
      <alignment vertical="center"/>
    </xf>
    <xf numFmtId="179" fontId="15" fillId="9" borderId="71" xfId="0" applyNumberFormat="1" applyFont="1" applyFill="1" applyBorder="1">
      <alignment vertical="center"/>
    </xf>
    <xf numFmtId="179" fontId="15" fillId="9" borderId="72" xfId="0" applyNumberFormat="1" applyFont="1" applyFill="1" applyBorder="1">
      <alignment vertical="center"/>
    </xf>
    <xf numFmtId="179" fontId="15" fillId="9" borderId="73" xfId="0" applyNumberFormat="1" applyFont="1" applyFill="1" applyBorder="1">
      <alignment vertical="center"/>
    </xf>
    <xf numFmtId="182" fontId="0" fillId="7" borderId="63" xfId="1" applyNumberFormat="1" applyFont="1" applyFill="1" applyBorder="1" applyProtection="1">
      <alignment vertical="center"/>
    </xf>
    <xf numFmtId="182" fontId="0" fillId="7" borderId="31" xfId="1" applyNumberFormat="1" applyFont="1" applyFill="1" applyBorder="1" applyProtection="1">
      <alignment vertical="center"/>
    </xf>
    <xf numFmtId="38" fontId="0" fillId="0" borderId="50" xfId="1" applyFont="1" applyFill="1" applyBorder="1" applyAlignment="1" applyProtection="1">
      <alignment horizontal="right" vertical="center"/>
      <protection locked="0"/>
    </xf>
    <xf numFmtId="38" fontId="0" fillId="0" borderId="51" xfId="1" applyFont="1" applyFill="1" applyBorder="1" applyAlignment="1" applyProtection="1">
      <alignment horizontal="right" vertical="center"/>
      <protection locked="0"/>
    </xf>
    <xf numFmtId="38" fontId="0" fillId="6" borderId="24" xfId="1" applyFont="1" applyFill="1" applyBorder="1" applyAlignment="1" applyProtection="1">
      <alignment horizontal="right" vertical="center"/>
      <protection locked="0"/>
    </xf>
    <xf numFmtId="38" fontId="0" fillId="6" borderId="39" xfId="1" applyFont="1" applyFill="1" applyBorder="1" applyAlignment="1" applyProtection="1">
      <alignment horizontal="right" vertical="center"/>
      <protection locked="0"/>
    </xf>
    <xf numFmtId="38" fontId="0" fillId="0" borderId="60" xfId="1" applyFont="1" applyFill="1" applyBorder="1" applyAlignment="1" applyProtection="1">
      <alignment horizontal="right" vertical="center"/>
      <protection locked="0"/>
    </xf>
    <xf numFmtId="38" fontId="0" fillId="0" borderId="34" xfId="1" applyFont="1" applyFill="1" applyBorder="1" applyAlignment="1" applyProtection="1">
      <alignment horizontal="right" vertical="center"/>
      <protection locked="0"/>
    </xf>
    <xf numFmtId="38" fontId="0" fillId="0" borderId="55" xfId="1" applyFont="1" applyFill="1" applyBorder="1" applyAlignment="1" applyProtection="1">
      <alignment horizontal="right" vertical="center"/>
      <protection locked="0"/>
    </xf>
    <xf numFmtId="38" fontId="0" fillId="0" borderId="56" xfId="1" applyFont="1" applyFill="1" applyBorder="1" applyAlignment="1" applyProtection="1">
      <alignment horizontal="right" vertical="center"/>
      <protection locked="0"/>
    </xf>
    <xf numFmtId="38" fontId="0" fillId="7" borderId="31" xfId="1" applyFont="1" applyFill="1" applyBorder="1" applyProtection="1">
      <alignment vertical="center"/>
    </xf>
    <xf numFmtId="38" fontId="0" fillId="0" borderId="66" xfId="1" applyFont="1" applyFill="1" applyBorder="1" applyAlignment="1" applyProtection="1">
      <alignment horizontal="right" vertical="center"/>
      <protection locked="0"/>
    </xf>
    <xf numFmtId="38" fontId="0" fillId="0" borderId="67" xfId="1" applyFont="1" applyFill="1" applyBorder="1" applyAlignment="1" applyProtection="1">
      <alignment horizontal="right" vertical="center"/>
      <protection locked="0"/>
    </xf>
    <xf numFmtId="38" fontId="0" fillId="0" borderId="53" xfId="1" applyFont="1" applyFill="1" applyBorder="1" applyAlignment="1" applyProtection="1">
      <alignment horizontal="right" vertical="center"/>
      <protection locked="0"/>
    </xf>
    <xf numFmtId="38" fontId="0" fillId="6" borderId="25" xfId="1" applyFont="1" applyFill="1" applyBorder="1" applyAlignment="1" applyProtection="1">
      <alignment horizontal="right" vertical="center"/>
      <protection locked="0"/>
    </xf>
    <xf numFmtId="38" fontId="0" fillId="0" borderId="62" xfId="1" applyFont="1" applyFill="1" applyBorder="1" applyAlignment="1" applyProtection="1">
      <alignment horizontal="right" vertical="center"/>
      <protection locked="0"/>
    </xf>
    <xf numFmtId="38" fontId="0" fillId="0" borderId="58" xfId="1" applyFont="1" applyFill="1" applyBorder="1" applyAlignment="1" applyProtection="1">
      <alignment horizontal="right" vertical="center"/>
      <protection locked="0"/>
    </xf>
    <xf numFmtId="38" fontId="0" fillId="7" borderId="64" xfId="1" applyFont="1" applyFill="1" applyBorder="1" applyProtection="1">
      <alignment vertical="center"/>
    </xf>
    <xf numFmtId="38" fontId="0" fillId="0" borderId="69" xfId="1" applyFont="1" applyFill="1" applyBorder="1" applyAlignment="1" applyProtection="1">
      <alignment horizontal="right" vertical="center"/>
      <protection locked="0"/>
    </xf>
    <xf numFmtId="184" fontId="0" fillId="0" borderId="49" xfId="1" applyNumberFormat="1" applyFont="1" applyFill="1" applyBorder="1" applyAlignment="1" applyProtection="1">
      <alignment horizontal="right" vertical="center"/>
      <protection locked="0"/>
    </xf>
    <xf numFmtId="184" fontId="0" fillId="6" borderId="23" xfId="1" applyNumberFormat="1" applyFont="1" applyFill="1" applyBorder="1" applyAlignment="1" applyProtection="1">
      <alignment horizontal="right" vertical="center"/>
      <protection locked="0"/>
    </xf>
    <xf numFmtId="184" fontId="0" fillId="0" borderId="59" xfId="1" applyNumberFormat="1" applyFont="1" applyFill="1" applyBorder="1" applyAlignment="1" applyProtection="1">
      <alignment horizontal="right" vertical="center"/>
      <protection locked="0"/>
    </xf>
    <xf numFmtId="184" fontId="0" fillId="0" borderId="54" xfId="1" applyNumberFormat="1" applyFont="1" applyFill="1" applyBorder="1" applyAlignment="1" applyProtection="1">
      <alignment horizontal="right" vertical="center"/>
      <protection locked="0"/>
    </xf>
    <xf numFmtId="184" fontId="0" fillId="0" borderId="65" xfId="1" applyNumberFormat="1" applyFont="1" applyFill="1" applyBorder="1" applyAlignment="1" applyProtection="1">
      <alignment horizontal="right" vertical="center"/>
      <protection locked="0"/>
    </xf>
    <xf numFmtId="184" fontId="0" fillId="0" borderId="52" xfId="1" applyNumberFormat="1" applyFont="1" applyFill="1" applyBorder="1" applyAlignment="1" applyProtection="1">
      <alignment horizontal="right" vertical="center"/>
      <protection locked="0"/>
    </xf>
    <xf numFmtId="184" fontId="0" fillId="6" borderId="40" xfId="1" applyNumberFormat="1" applyFont="1" applyFill="1" applyBorder="1" applyAlignment="1" applyProtection="1">
      <alignment horizontal="right" vertical="center"/>
      <protection locked="0"/>
    </xf>
    <xf numFmtId="184" fontId="0" fillId="0" borderId="61" xfId="1" applyNumberFormat="1" applyFont="1" applyFill="1" applyBorder="1" applyAlignment="1" applyProtection="1">
      <alignment horizontal="right" vertical="center"/>
      <protection locked="0"/>
    </xf>
    <xf numFmtId="184" fontId="0" fillId="0" borderId="57" xfId="1" applyNumberFormat="1" applyFont="1" applyFill="1" applyBorder="1" applyAlignment="1" applyProtection="1">
      <alignment horizontal="right" vertical="center"/>
      <protection locked="0"/>
    </xf>
    <xf numFmtId="184" fontId="0" fillId="0" borderId="68" xfId="1" applyNumberFormat="1" applyFont="1" applyFill="1" applyBorder="1" applyAlignment="1" applyProtection="1">
      <alignment horizontal="right" vertical="center"/>
      <protection locked="0"/>
    </xf>
    <xf numFmtId="0" fontId="12"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3" fillId="0" borderId="0" xfId="3" applyFont="1">
      <alignment vertical="center"/>
    </xf>
    <xf numFmtId="0" fontId="24" fillId="0" borderId="0" xfId="3" applyFont="1">
      <alignment vertical="center"/>
    </xf>
    <xf numFmtId="0" fontId="0" fillId="2" borderId="13" xfId="0" applyFill="1" applyBorder="1" applyAlignment="1">
      <alignment horizontal="right" vertical="center"/>
    </xf>
    <xf numFmtId="49" fontId="0" fillId="0" borderId="13" xfId="0" applyNumberFormat="1" applyBorder="1" applyAlignment="1">
      <alignment horizontal="right" vertical="center"/>
    </xf>
    <xf numFmtId="0" fontId="25" fillId="0" borderId="0" xfId="0" applyFont="1">
      <alignment vertical="center"/>
    </xf>
    <xf numFmtId="0" fontId="15" fillId="8" borderId="85" xfId="0" applyFont="1" applyFill="1" applyBorder="1">
      <alignment vertical="center"/>
    </xf>
    <xf numFmtId="181" fontId="15" fillId="9" borderId="86" xfId="0" applyNumberFormat="1" applyFont="1" applyFill="1" applyBorder="1">
      <alignment vertical="center"/>
    </xf>
    <xf numFmtId="181" fontId="15" fillId="9" borderId="87" xfId="0" applyNumberFormat="1" applyFont="1" applyFill="1" applyBorder="1">
      <alignment vertical="center"/>
    </xf>
    <xf numFmtId="180" fontId="15" fillId="9" borderId="86" xfId="0" applyNumberFormat="1" applyFont="1" applyFill="1" applyBorder="1">
      <alignment vertical="center"/>
    </xf>
    <xf numFmtId="180" fontId="15" fillId="9" borderId="87" xfId="0" applyNumberFormat="1" applyFont="1" applyFill="1" applyBorder="1">
      <alignment vertical="center"/>
    </xf>
    <xf numFmtId="0" fontId="15" fillId="10" borderId="88" xfId="0" applyFont="1" applyFill="1" applyBorder="1">
      <alignment vertical="center"/>
    </xf>
    <xf numFmtId="0" fontId="15" fillId="10" borderId="89" xfId="0" applyFont="1" applyFill="1" applyBorder="1">
      <alignment vertical="center"/>
    </xf>
    <xf numFmtId="0" fontId="15" fillId="10" borderId="41" xfId="0" applyFont="1" applyFill="1" applyBorder="1">
      <alignment vertical="center"/>
    </xf>
    <xf numFmtId="0" fontId="15" fillId="6" borderId="90" xfId="0" applyFont="1" applyFill="1" applyBorder="1">
      <alignment vertical="center"/>
    </xf>
    <xf numFmtId="179" fontId="15" fillId="9" borderId="91" xfId="0" applyNumberFormat="1" applyFont="1" applyFill="1" applyBorder="1">
      <alignment vertical="center"/>
    </xf>
    <xf numFmtId="179" fontId="15" fillId="9" borderId="92" xfId="0" applyNumberFormat="1" applyFont="1" applyFill="1" applyBorder="1">
      <alignment vertical="center"/>
    </xf>
    <xf numFmtId="0" fontId="15" fillId="8" borderId="93" xfId="0" applyFont="1" applyFill="1" applyBorder="1">
      <alignment vertical="center"/>
    </xf>
    <xf numFmtId="0" fontId="16" fillId="6" borderId="94" xfId="0" applyFont="1" applyFill="1" applyBorder="1">
      <alignment vertical="center"/>
    </xf>
    <xf numFmtId="0" fontId="16" fillId="0" borderId="95" xfId="0" applyFont="1" applyBorder="1" applyAlignment="1">
      <alignment horizontal="left" vertical="center" indent="1"/>
    </xf>
    <xf numFmtId="0" fontId="16" fillId="6" borderId="95" xfId="0" applyFont="1" applyFill="1" applyBorder="1" applyAlignment="1">
      <alignment horizontal="left" vertical="center" indent="1"/>
    </xf>
    <xf numFmtId="0" fontId="16" fillId="0" borderId="95" xfId="0" applyFont="1" applyBorder="1" applyAlignment="1">
      <alignment horizontal="left" vertical="center"/>
    </xf>
    <xf numFmtId="0" fontId="16" fillId="0" borderId="95" xfId="0" applyFont="1" applyBorder="1" applyAlignment="1">
      <alignment horizontal="left" vertical="center" indent="2"/>
    </xf>
    <xf numFmtId="0" fontId="16" fillId="6" borderId="95" xfId="0" applyFont="1" applyFill="1" applyBorder="1" applyAlignment="1">
      <alignment horizontal="left" vertical="center" indent="2"/>
    </xf>
    <xf numFmtId="0" fontId="16" fillId="0" borderId="95" xfId="0" applyFont="1" applyBorder="1" applyAlignment="1">
      <alignment horizontal="left" vertical="center" indent="3"/>
    </xf>
    <xf numFmtId="0" fontId="16" fillId="6" borderId="95" xfId="0" applyFont="1" applyFill="1" applyBorder="1" applyAlignment="1">
      <alignment horizontal="left" vertical="center"/>
    </xf>
    <xf numFmtId="0" fontId="16" fillId="0" borderId="96" xfId="0" applyFont="1" applyBorder="1" applyAlignment="1">
      <alignment horizontal="left" vertical="center"/>
    </xf>
    <xf numFmtId="0" fontId="15" fillId="0" borderId="97" xfId="0" applyFont="1" applyBorder="1">
      <alignment vertical="center"/>
    </xf>
    <xf numFmtId="0" fontId="15" fillId="8" borderId="101" xfId="0" applyFont="1" applyFill="1" applyBorder="1">
      <alignment vertical="center"/>
    </xf>
    <xf numFmtId="0" fontId="15" fillId="10" borderId="88" xfId="0" applyFont="1" applyFill="1" applyBorder="1" applyAlignment="1">
      <alignment horizontal="center" vertical="center"/>
    </xf>
    <xf numFmtId="0" fontId="15" fillId="8" borderId="103" xfId="0" applyFont="1" applyFill="1" applyBorder="1">
      <alignment vertical="center"/>
    </xf>
    <xf numFmtId="0" fontId="26" fillId="0" borderId="0" xfId="0" applyFont="1">
      <alignment vertical="center"/>
    </xf>
    <xf numFmtId="0" fontId="16" fillId="6" borderId="98" xfId="0" applyFont="1" applyFill="1" applyBorder="1">
      <alignment vertical="center"/>
    </xf>
    <xf numFmtId="0" fontId="16" fillId="0" borderId="99" xfId="0" applyFont="1" applyBorder="1" applyAlignment="1">
      <alignment horizontal="left" vertical="center"/>
    </xf>
    <xf numFmtId="0" fontId="16" fillId="6" borderId="99" xfId="0" applyFont="1" applyFill="1" applyBorder="1" applyAlignment="1">
      <alignment horizontal="left" vertical="center"/>
    </xf>
    <xf numFmtId="0" fontId="16" fillId="0" borderId="100" xfId="0" applyFont="1" applyBorder="1" applyAlignment="1">
      <alignment horizontal="left" vertical="center"/>
    </xf>
    <xf numFmtId="0" fontId="15" fillId="10" borderId="102" xfId="0" applyFont="1" applyFill="1" applyBorder="1" applyAlignment="1">
      <alignment horizontal="center" vertical="center"/>
    </xf>
    <xf numFmtId="0" fontId="16" fillId="0" borderId="0" xfId="0" applyFont="1" applyAlignment="1">
      <alignment vertical="center" wrapText="1"/>
    </xf>
    <xf numFmtId="183" fontId="0" fillId="0" borderId="13" xfId="0" applyNumberFormat="1" applyBorder="1">
      <alignment vertical="center"/>
    </xf>
    <xf numFmtId="183" fontId="0" fillId="7" borderId="13" xfId="1" applyNumberFormat="1" applyFont="1" applyFill="1" applyBorder="1" applyProtection="1">
      <alignment vertical="center"/>
    </xf>
    <xf numFmtId="0" fontId="27" fillId="0" borderId="0" xfId="0" applyFont="1">
      <alignment vertical="center"/>
    </xf>
    <xf numFmtId="0" fontId="15" fillId="0" borderId="110" xfId="0" applyFont="1" applyBorder="1">
      <alignment vertical="center"/>
    </xf>
    <xf numFmtId="0" fontId="15" fillId="0" borderId="41" xfId="0" applyFont="1" applyBorder="1">
      <alignment vertical="center"/>
    </xf>
    <xf numFmtId="0" fontId="15" fillId="7" borderId="109" xfId="0" applyFont="1" applyFill="1" applyBorder="1">
      <alignment vertical="center"/>
    </xf>
    <xf numFmtId="0" fontId="28" fillId="0" borderId="104" xfId="0" applyFont="1" applyBorder="1" applyAlignment="1">
      <alignment vertical="center" wrapText="1"/>
    </xf>
    <xf numFmtId="0" fontId="28" fillId="0" borderId="104" xfId="0" applyFont="1" applyBorder="1" applyAlignment="1">
      <alignment horizontal="left" vertical="center" wrapText="1"/>
    </xf>
    <xf numFmtId="0" fontId="28" fillId="0" borderId="108" xfId="0" applyFont="1" applyBorder="1" applyAlignment="1">
      <alignment vertical="center" wrapText="1"/>
    </xf>
    <xf numFmtId="0" fontId="28" fillId="0" borderId="111" xfId="0" applyFont="1" applyBorder="1" applyAlignment="1">
      <alignment vertical="center" wrapText="1"/>
    </xf>
    <xf numFmtId="0" fontId="29" fillId="3" borderId="0" xfId="0" applyFont="1" applyFill="1">
      <alignment vertical="center"/>
    </xf>
    <xf numFmtId="0" fontId="15" fillId="9" borderId="112" xfId="0" applyFont="1" applyFill="1" applyBorder="1">
      <alignment vertical="center"/>
    </xf>
    <xf numFmtId="0" fontId="15" fillId="9" borderId="109" xfId="0" applyFont="1" applyFill="1" applyBorder="1">
      <alignment vertical="center"/>
    </xf>
    <xf numFmtId="0" fontId="15" fillId="9" borderId="113" xfId="0" applyFont="1" applyFill="1" applyBorder="1">
      <alignment vertical="center"/>
    </xf>
    <xf numFmtId="0" fontId="11" fillId="11" borderId="13" xfId="5" applyFont="1" applyFill="1" applyBorder="1" applyAlignment="1">
      <alignment horizontal="center" vertical="center"/>
    </xf>
    <xf numFmtId="0" fontId="11" fillId="0" borderId="0" xfId="0" applyFont="1">
      <alignment vertical="center"/>
    </xf>
    <xf numFmtId="176" fontId="11" fillId="0" borderId="13" xfId="5" applyNumberFormat="1" applyFont="1" applyBorder="1" applyAlignment="1">
      <alignment horizontal="center" vertical="center" shrinkToFit="1"/>
    </xf>
    <xf numFmtId="0" fontId="11" fillId="0" borderId="13" xfId="5" applyFont="1" applyBorder="1" applyAlignment="1">
      <alignment horizontal="center" vertical="center"/>
    </xf>
    <xf numFmtId="0" fontId="11" fillId="0" borderId="13" xfId="5" applyFont="1" applyBorder="1" applyAlignment="1">
      <alignment vertical="center"/>
    </xf>
    <xf numFmtId="0" fontId="11" fillId="0" borderId="13" xfId="5" applyFont="1" applyBorder="1" applyAlignment="1">
      <alignment vertical="center" wrapText="1"/>
    </xf>
    <xf numFmtId="176" fontId="11" fillId="0" borderId="13" xfId="5" applyNumberFormat="1" applyFont="1" applyBorder="1" applyAlignment="1">
      <alignment horizontal="center" vertical="center"/>
    </xf>
    <xf numFmtId="176" fontId="34" fillId="0" borderId="13" xfId="5" applyNumberFormat="1" applyFont="1" applyBorder="1" applyAlignment="1">
      <alignment horizontal="center" vertical="center"/>
    </xf>
    <xf numFmtId="0" fontId="34" fillId="0" borderId="13" xfId="5" applyFont="1" applyBorder="1" applyAlignment="1">
      <alignment horizontal="center" vertical="center"/>
    </xf>
    <xf numFmtId="20" fontId="11" fillId="0" borderId="13" xfId="5" applyNumberFormat="1" applyFont="1" applyBorder="1" applyAlignment="1">
      <alignment vertical="center" wrapText="1"/>
    </xf>
    <xf numFmtId="49" fontId="11" fillId="0" borderId="13" xfId="5" applyNumberFormat="1" applyFont="1" applyBorder="1" applyAlignment="1">
      <alignment horizontal="center" vertical="center"/>
    </xf>
    <xf numFmtId="49" fontId="34" fillId="0" borderId="13" xfId="5" applyNumberFormat="1" applyFont="1" applyBorder="1" applyAlignment="1">
      <alignment horizontal="center" vertical="center"/>
    </xf>
    <xf numFmtId="0" fontId="30" fillId="8" borderId="0" xfId="0" applyFont="1" applyFill="1" applyAlignment="1">
      <alignment horizontal="left" vertical="center" wrapText="1"/>
    </xf>
    <xf numFmtId="0" fontId="0" fillId="0" borderId="114" xfId="0" applyBorder="1" applyAlignment="1">
      <alignment horizontal="lef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0" fillId="0" borderId="14" xfId="1" applyNumberFormat="1" applyFont="1" applyFill="1" applyBorder="1" applyAlignment="1" applyProtection="1">
      <alignment horizontal="left" vertical="center"/>
      <protection locked="0"/>
    </xf>
    <xf numFmtId="0" fontId="0" fillId="0" borderId="15" xfId="1" applyNumberFormat="1" applyFont="1" applyFill="1" applyBorder="1" applyAlignment="1" applyProtection="1">
      <alignment horizontal="left" vertical="center"/>
      <protection locked="0"/>
    </xf>
    <xf numFmtId="0" fontId="0" fillId="0" borderId="16" xfId="1" applyNumberFormat="1" applyFont="1" applyFill="1" applyBorder="1" applyAlignment="1" applyProtection="1">
      <alignment horizontal="left" vertical="center"/>
      <protection locked="0"/>
    </xf>
    <xf numFmtId="0" fontId="0" fillId="0" borderId="46" xfId="1" applyNumberFormat="1" applyFont="1" applyFill="1" applyBorder="1" applyAlignment="1" applyProtection="1">
      <alignment horizontal="left" vertical="center"/>
      <protection locked="0"/>
    </xf>
    <xf numFmtId="0" fontId="0" fillId="0" borderId="47" xfId="1" applyNumberFormat="1" applyFont="1" applyFill="1" applyBorder="1" applyAlignment="1" applyProtection="1">
      <alignment horizontal="left" vertical="center"/>
      <protection locked="0"/>
    </xf>
    <xf numFmtId="0" fontId="0" fillId="0" borderId="48" xfId="1" applyNumberFormat="1" applyFont="1" applyFill="1" applyBorder="1" applyAlignment="1" applyProtection="1">
      <alignment horizontal="left" vertical="center"/>
      <protection locked="0"/>
    </xf>
    <xf numFmtId="0" fontId="0" fillId="0" borderId="17" xfId="1" applyNumberFormat="1" applyFont="1" applyFill="1" applyBorder="1" applyAlignment="1" applyProtection="1">
      <alignment horizontal="left" vertical="center"/>
      <protection locked="0"/>
    </xf>
    <xf numFmtId="0" fontId="0" fillId="0" borderId="18" xfId="1" applyNumberFormat="1" applyFont="1" applyFill="1" applyBorder="1" applyAlignment="1" applyProtection="1">
      <alignment horizontal="left" vertical="center"/>
      <protection locked="0"/>
    </xf>
    <xf numFmtId="0" fontId="0" fillId="0" borderId="19" xfId="1" applyNumberFormat="1" applyFont="1" applyFill="1" applyBorder="1" applyAlignment="1" applyProtection="1">
      <alignment horizontal="left" vertical="center"/>
      <protection locked="0"/>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176" fontId="0" fillId="0" borderId="17" xfId="1" applyNumberFormat="1" applyFont="1" applyFill="1" applyBorder="1" applyAlignment="1" applyProtection="1">
      <alignment horizontal="right" vertical="center"/>
      <protection locked="0"/>
    </xf>
    <xf numFmtId="176" fontId="0" fillId="0" borderId="18" xfId="1" applyNumberFormat="1" applyFont="1" applyFill="1" applyBorder="1" applyAlignment="1" applyProtection="1">
      <alignment horizontal="right" vertical="center"/>
      <protection locked="0"/>
    </xf>
    <xf numFmtId="176" fontId="0" fillId="0" borderId="19" xfId="1" applyNumberFormat="1" applyFont="1" applyFill="1" applyBorder="1" applyAlignment="1" applyProtection="1">
      <alignment horizontal="right" vertical="center"/>
      <protection locked="0"/>
    </xf>
    <xf numFmtId="0" fontId="0" fillId="0" borderId="20" xfId="1" applyNumberFormat="1" applyFont="1" applyFill="1" applyBorder="1" applyAlignment="1" applyProtection="1">
      <alignment horizontal="left" vertical="center"/>
      <protection locked="0"/>
    </xf>
    <xf numFmtId="0" fontId="0" fillId="0" borderId="21" xfId="1" applyNumberFormat="1" applyFont="1" applyFill="1" applyBorder="1" applyAlignment="1" applyProtection="1">
      <alignment horizontal="left" vertical="center"/>
      <protection locked="0"/>
    </xf>
    <xf numFmtId="0" fontId="0" fillId="0" borderId="22" xfId="1" applyNumberFormat="1" applyFont="1" applyFill="1" applyBorder="1" applyAlignment="1" applyProtection="1">
      <alignment horizontal="left" vertical="center"/>
      <protection locked="0"/>
    </xf>
    <xf numFmtId="0" fontId="0" fillId="7" borderId="30" xfId="0" applyFill="1" applyBorder="1" applyAlignment="1">
      <alignment horizontal="left" vertical="center"/>
    </xf>
    <xf numFmtId="0" fontId="0" fillId="7" borderId="27" xfId="0" applyFill="1" applyBorder="1" applyAlignment="1">
      <alignment horizontal="left" vertical="center"/>
    </xf>
    <xf numFmtId="0" fontId="4" fillId="2" borderId="35" xfId="0" applyFont="1" applyFill="1" applyBorder="1" applyAlignment="1">
      <alignment horizontal="center" wrapText="1"/>
    </xf>
    <xf numFmtId="0" fontId="4" fillId="2" borderId="36" xfId="0" applyFont="1" applyFill="1" applyBorder="1" applyAlignment="1">
      <alignment horizontal="center" wrapText="1"/>
    </xf>
    <xf numFmtId="38" fontId="5" fillId="3" borderId="10" xfId="0" applyNumberFormat="1" applyFont="1" applyFill="1" applyBorder="1" applyAlignment="1" applyProtection="1">
      <alignment horizontal="left" vertical="center"/>
      <protection locked="0"/>
    </xf>
    <xf numFmtId="38" fontId="5" fillId="3" borderId="11" xfId="0" applyNumberFormat="1" applyFont="1" applyFill="1" applyBorder="1" applyAlignment="1" applyProtection="1">
      <alignment horizontal="left" vertical="center"/>
      <protection locked="0"/>
    </xf>
    <xf numFmtId="38" fontId="5" fillId="3" borderId="12" xfId="0" applyNumberFormat="1" applyFont="1" applyFill="1" applyBorder="1" applyAlignment="1" applyProtection="1">
      <alignment horizontal="left" vertical="center"/>
      <protection locked="0"/>
    </xf>
    <xf numFmtId="0" fontId="0" fillId="0" borderId="43" xfId="4" applyNumberFormat="1" applyFont="1" applyFill="1" applyBorder="1" applyAlignment="1" applyProtection="1">
      <alignment horizontal="left" vertical="center"/>
      <protection locked="0"/>
    </xf>
    <xf numFmtId="0" fontId="0" fillId="0" borderId="44" xfId="4" applyNumberFormat="1" applyFont="1" applyFill="1" applyBorder="1" applyAlignment="1" applyProtection="1">
      <alignment horizontal="left" vertical="center"/>
      <protection locked="0"/>
    </xf>
    <xf numFmtId="0" fontId="0" fillId="0" borderId="45" xfId="4" applyNumberFormat="1" applyFont="1" applyFill="1" applyBorder="1" applyAlignment="1" applyProtection="1">
      <alignment horizontal="left" vertical="center"/>
      <protection locked="0"/>
    </xf>
    <xf numFmtId="38" fontId="5" fillId="0" borderId="76" xfId="0" applyNumberFormat="1" applyFont="1" applyBorder="1" applyAlignment="1" applyProtection="1">
      <alignment horizontal="right" vertical="center"/>
      <protection locked="0"/>
    </xf>
    <xf numFmtId="38" fontId="5" fillId="0" borderId="77" xfId="0" applyNumberFormat="1" applyFont="1" applyBorder="1" applyAlignment="1" applyProtection="1">
      <alignment horizontal="right" vertical="center"/>
      <protection locked="0"/>
    </xf>
    <xf numFmtId="38" fontId="5" fillId="0" borderId="78" xfId="0" applyNumberFormat="1" applyFont="1" applyBorder="1" applyAlignment="1" applyProtection="1">
      <alignment horizontal="right" vertical="center"/>
      <protection locked="0"/>
    </xf>
    <xf numFmtId="38" fontId="5" fillId="0" borderId="17" xfId="0" applyNumberFormat="1" applyFont="1" applyBorder="1" applyAlignment="1" applyProtection="1">
      <alignment horizontal="right" vertical="center"/>
      <protection locked="0"/>
    </xf>
    <xf numFmtId="38" fontId="5" fillId="0" borderId="18" xfId="0" applyNumberFormat="1" applyFont="1" applyBorder="1" applyAlignment="1" applyProtection="1">
      <alignment horizontal="right" vertical="center"/>
      <protection locked="0"/>
    </xf>
    <xf numFmtId="38" fontId="5" fillId="0" borderId="19" xfId="0" applyNumberFormat="1" applyFont="1" applyBorder="1" applyAlignment="1" applyProtection="1">
      <alignment horizontal="right" vertical="center"/>
      <protection locked="0"/>
    </xf>
    <xf numFmtId="38" fontId="5" fillId="0" borderId="79" xfId="0" applyNumberFormat="1" applyFont="1" applyBorder="1" applyAlignment="1" applyProtection="1">
      <alignment horizontal="right" vertical="center"/>
      <protection locked="0"/>
    </xf>
    <xf numFmtId="38" fontId="5" fillId="0" borderId="80" xfId="0" applyNumberFormat="1" applyFont="1" applyBorder="1" applyAlignment="1" applyProtection="1">
      <alignment horizontal="right" vertical="center"/>
      <protection locked="0"/>
    </xf>
    <xf numFmtId="38" fontId="5" fillId="0" borderId="81" xfId="0" applyNumberFormat="1" applyFont="1" applyBorder="1" applyAlignment="1" applyProtection="1">
      <alignment horizontal="right" vertical="center"/>
      <protection locked="0"/>
    </xf>
    <xf numFmtId="38" fontId="0" fillId="7" borderId="37" xfId="1" applyFont="1" applyFill="1" applyBorder="1" applyAlignment="1" applyProtection="1">
      <alignment horizontal="right" vertical="center"/>
    </xf>
    <xf numFmtId="38" fontId="0" fillId="7" borderId="11" xfId="1" applyFont="1" applyFill="1" applyBorder="1" applyAlignment="1" applyProtection="1">
      <alignment horizontal="right" vertical="center"/>
    </xf>
    <xf numFmtId="38" fontId="0" fillId="7" borderId="38" xfId="1" applyFont="1" applyFill="1" applyBorder="1" applyAlignment="1" applyProtection="1">
      <alignment horizontal="right" vertical="center"/>
    </xf>
    <xf numFmtId="38" fontId="5" fillId="0" borderId="14" xfId="0" applyNumberFormat="1" applyFont="1" applyBorder="1" applyAlignment="1" applyProtection="1">
      <alignment horizontal="right" vertical="center"/>
      <protection locked="0"/>
    </xf>
    <xf numFmtId="38" fontId="5" fillId="0" borderId="15" xfId="0" applyNumberFormat="1" applyFont="1" applyBorder="1" applyAlignment="1" applyProtection="1">
      <alignment horizontal="right" vertical="center"/>
      <protection locked="0"/>
    </xf>
    <xf numFmtId="38" fontId="5" fillId="0" borderId="16" xfId="0" applyNumberFormat="1" applyFont="1" applyBorder="1" applyAlignment="1" applyProtection="1">
      <alignment horizontal="right" vertical="center"/>
      <protection locked="0"/>
    </xf>
    <xf numFmtId="38" fontId="5" fillId="0" borderId="20" xfId="0" applyNumberFormat="1" applyFont="1" applyBorder="1" applyAlignment="1" applyProtection="1">
      <alignment horizontal="right" vertical="center"/>
      <protection locked="0"/>
    </xf>
    <xf numFmtId="38" fontId="5" fillId="0" borderId="21" xfId="0" applyNumberFormat="1" applyFont="1" applyBorder="1" applyAlignment="1" applyProtection="1">
      <alignment horizontal="right" vertical="center"/>
      <protection locked="0"/>
    </xf>
    <xf numFmtId="38" fontId="5" fillId="0" borderId="22" xfId="0" applyNumberFormat="1" applyFont="1" applyBorder="1" applyAlignment="1" applyProtection="1">
      <alignment horizontal="right" vertical="center"/>
      <protection locked="0"/>
    </xf>
    <xf numFmtId="38" fontId="5" fillId="0" borderId="14" xfId="0" applyNumberFormat="1" applyFont="1" applyBorder="1" applyAlignment="1" applyProtection="1">
      <alignment horizontal="left" vertical="center"/>
      <protection locked="0"/>
    </xf>
    <xf numFmtId="38" fontId="5" fillId="0" borderId="15" xfId="0" applyNumberFormat="1" applyFont="1" applyBorder="1" applyAlignment="1" applyProtection="1">
      <alignment horizontal="left" vertical="center"/>
      <protection locked="0"/>
    </xf>
    <xf numFmtId="38" fontId="5" fillId="0" borderId="16" xfId="0" applyNumberFormat="1" applyFont="1" applyBorder="1" applyAlignment="1" applyProtection="1">
      <alignment horizontal="left" vertical="center"/>
      <protection locked="0"/>
    </xf>
    <xf numFmtId="38" fontId="5" fillId="0" borderId="17" xfId="0" applyNumberFormat="1" applyFont="1" applyBorder="1" applyAlignment="1" applyProtection="1">
      <alignment horizontal="left" vertical="center"/>
      <protection locked="0"/>
    </xf>
    <xf numFmtId="38" fontId="5" fillId="0" borderId="18" xfId="0" applyNumberFormat="1" applyFont="1" applyBorder="1" applyAlignment="1" applyProtection="1">
      <alignment horizontal="left" vertical="center"/>
      <protection locked="0"/>
    </xf>
    <xf numFmtId="38" fontId="5" fillId="0" borderId="19" xfId="0" applyNumberFormat="1" applyFont="1" applyBorder="1" applyAlignment="1" applyProtection="1">
      <alignment horizontal="left" vertical="center"/>
      <protection locked="0"/>
    </xf>
    <xf numFmtId="0" fontId="4" fillId="2" borderId="28"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4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5" fillId="10" borderId="88" xfId="0" applyFont="1" applyFill="1" applyBorder="1" applyAlignment="1">
      <alignment horizontal="center" vertical="center"/>
    </xf>
    <xf numFmtId="0" fontId="28" fillId="0" borderId="105" xfId="0" applyFont="1" applyBorder="1" applyAlignment="1">
      <alignment horizontal="left" vertical="center" wrapText="1"/>
    </xf>
    <xf numFmtId="0" fontId="28" fillId="0" borderId="106" xfId="0" applyFont="1" applyBorder="1" applyAlignment="1">
      <alignment horizontal="left" vertical="center" wrapText="1"/>
    </xf>
    <xf numFmtId="0" fontId="28" fillId="0" borderId="107" xfId="0" applyFont="1" applyBorder="1" applyAlignment="1">
      <alignment horizontal="left" vertical="center" wrapText="1"/>
    </xf>
  </cellXfs>
  <cellStyles count="6">
    <cellStyle name="桁区切り" xfId="1" builtinId="6"/>
    <cellStyle name="桁区切り 2" xfId="4" xr:uid="{C7F6071E-B2CF-448A-AA3D-7775C082DA5B}"/>
    <cellStyle name="標準" xfId="0" builtinId="0"/>
    <cellStyle name="標準 2" xfId="3" xr:uid="{874A820C-38A9-4CE0-8E59-0513F6938957}"/>
    <cellStyle name="標準 3" xfId="2" xr:uid="{06176CB0-8DCC-42BE-ABDE-D194B532691B}"/>
    <cellStyle name="標準_変更履歴2" xfId="5" xr:uid="{9A20EFF7-E12A-433A-8767-5D757856655F}"/>
  </cellStyles>
  <dxfs count="9">
    <dxf>
      <font>
        <b/>
        <i val="0"/>
        <color rgb="FF0000FF"/>
      </font>
      <fill>
        <patternFill patternType="solid">
          <bgColor theme="0"/>
        </patternFill>
      </fill>
    </dxf>
    <dxf>
      <font>
        <b/>
        <i val="0"/>
        <color theme="0"/>
      </font>
      <fill>
        <patternFill patternType="solid">
          <bgColor rgb="FFFF0000"/>
        </patternFill>
      </fill>
    </dxf>
    <dxf>
      <fill>
        <patternFill>
          <bgColor theme="0" tint="-0.24994659260841701"/>
        </patternFill>
      </fill>
    </dxf>
    <dxf>
      <fill>
        <patternFill>
          <bgColor theme="0" tint="-0.24994659260841701"/>
        </patternFill>
      </fill>
    </dxf>
    <dxf>
      <fill>
        <patternFill>
          <bgColor theme="9" tint="0.79998168889431442"/>
        </patternFill>
      </fill>
    </dxf>
    <dxf>
      <fill>
        <patternFill>
          <bgColor theme="9" tint="0.79998168889431442"/>
        </patternFill>
      </fill>
    </dxf>
    <dxf>
      <fill>
        <patternFill>
          <fgColor theme="9" tint="0.79998168889431442"/>
          <bgColor theme="9" tint="0.79998168889431442"/>
        </patternFill>
      </fill>
    </dxf>
    <dxf>
      <fill>
        <patternFill>
          <fgColor theme="9" tint="0.79998168889431442"/>
          <bgColor theme="9" tint="0.79998168889431442"/>
        </patternFill>
      </fill>
    </dxf>
    <dxf>
      <fill>
        <patternFill>
          <fgColor theme="9" tint="0.79998168889431442"/>
          <bgColor theme="9" tint="0.79998168889431442"/>
        </patternFill>
      </fill>
    </dxf>
  </dxfs>
  <tableStyles count="0" defaultTableStyle="TableStyleMedium2" defaultPivotStyle="PivotStyleLight16"/>
  <colors>
    <mruColors>
      <color rgb="FFFFFFD5"/>
      <color rgb="FF0000FF"/>
      <color rgb="FFFFCCFF"/>
      <color rgb="FFA8F6B3"/>
      <color rgb="FFFFFFEF"/>
      <color rgb="FFFFFFE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vr00101\svr05101\Users\NOBUAKITANAKA\AppData\Local\Box\Box%20Edit\Documents\Pt9LJ+aZwECOc8yQVBYKaQ==\&#12304;WAM&#12305;16&#12452;WAM-No126-1&#30011;&#38754;&#20181;&#27096;_STF020800_&#27770;&#31639;&#24773;&#22577;&#20837;&#2114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変更履歴"/>
      <sheetName val="画面レイアウト"/>
      <sheetName val="画面機能概要"/>
      <sheetName val="画面項目説明_社会福祉法人"/>
      <sheetName val="画面項目説明_医療法人"/>
      <sheetName val="画面項目説明_個人"/>
      <sheetName val="相関チェック"/>
      <sheetName val="ヘッダ情報"/>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1AC77-2E3D-493A-9BE8-6B099D2606AB}">
  <sheetPr codeName="Sheet1"/>
  <dimension ref="A1:R100"/>
  <sheetViews>
    <sheetView showGridLines="0" tabSelected="1" topLeftCell="A73" zoomScaleNormal="100" zoomScaleSheetLayoutView="64" workbookViewId="0">
      <selection activeCell="E34" sqref="E34"/>
    </sheetView>
  </sheetViews>
  <sheetFormatPr defaultRowHeight="18"/>
  <cols>
    <col min="2" max="2" width="61.83203125" customWidth="1"/>
    <col min="3" max="10" width="15.58203125" customWidth="1"/>
    <col min="11" max="11" width="15.58203125" style="23" customWidth="1"/>
    <col min="12" max="12" width="2.58203125" customWidth="1"/>
    <col min="13" max="13" width="66.08203125" style="98" customWidth="1"/>
    <col min="14" max="14" width="2.58203125" customWidth="1"/>
    <col min="15" max="15" width="38.83203125" customWidth="1"/>
    <col min="16" max="16" width="13.08203125" customWidth="1"/>
    <col min="17" max="17" width="13" customWidth="1"/>
    <col min="18" max="18" width="13" bestFit="1" customWidth="1"/>
  </cols>
  <sheetData>
    <row r="1" spans="1:13" ht="50.15" customHeight="1">
      <c r="A1" s="157" t="s">
        <v>490</v>
      </c>
      <c r="B1" s="157"/>
      <c r="C1" s="157"/>
      <c r="D1" s="157"/>
      <c r="E1" s="157"/>
      <c r="F1" s="157"/>
      <c r="G1" s="157"/>
      <c r="H1" s="157"/>
      <c r="I1" s="158"/>
      <c r="J1" s="96" t="s">
        <v>427</v>
      </c>
      <c r="K1" s="97" t="str">
        <f>データ!F1</f>
        <v>1.01</v>
      </c>
    </row>
    <row r="2" spans="1:13" ht="20.149999999999999" customHeight="1">
      <c r="A2" s="21"/>
      <c r="B2" s="22" t="s">
        <v>35</v>
      </c>
      <c r="F2" s="57" t="s">
        <v>424</v>
      </c>
    </row>
    <row r="3" spans="1:13" ht="20">
      <c r="B3" s="24" t="s">
        <v>0</v>
      </c>
      <c r="C3" s="162" t="s">
        <v>1</v>
      </c>
      <c r="D3" s="163"/>
      <c r="E3" s="164"/>
    </row>
    <row r="4" spans="1:13">
      <c r="A4" s="56" t="s">
        <v>403</v>
      </c>
      <c r="B4" s="25" t="s">
        <v>2</v>
      </c>
      <c r="C4" s="165" t="s">
        <v>386</v>
      </c>
      <c r="D4" s="166"/>
      <c r="E4" s="167"/>
      <c r="M4" s="98" t="str" cm="1">
        <f t="array" aca="1" ref="M4" ca="1">IF(AND(INDIRECT("A4")="＊", INDIRECT("C4")=""),             定義値!$AE$5,
    IF(INDIRECT("C4")="",                                    "",
    IF(ISERROR(MATCH(INDIRECT("C4"), 定義値!$C$5:$C$16, 0)), 定義値!$AE$7,
    ""
 )))</f>
        <v/>
      </c>
    </row>
    <row r="5" spans="1:13">
      <c r="A5" s="56" t="s">
        <v>403</v>
      </c>
      <c r="B5" s="25" t="s">
        <v>31</v>
      </c>
      <c r="C5" s="176">
        <v>45383</v>
      </c>
      <c r="D5" s="177"/>
      <c r="E5" s="178"/>
      <c r="F5" s="91" t="s">
        <v>420</v>
      </c>
      <c r="M5" s="98" t="str" cm="1">
        <f t="array" aca="1" ref="M5" ca="1">IF(AND(INDIRECT("A5")="＊", INDIRECT("C5")=""), 定義値!$AE$6,
    IF(ISERROR(VALUE(INDIRECT("C5"))),           定義値!$AE$17,
    IF(INDIRECT("C6")="",                        "",
    IF(INDIRECT("C5")&gt;INDIRECT("C6"),            定義値!$AE$18,
    ""
 ))))</f>
        <v/>
      </c>
    </row>
    <row r="6" spans="1:13">
      <c r="A6" s="56" t="s">
        <v>403</v>
      </c>
      <c r="B6" s="25" t="s">
        <v>32</v>
      </c>
      <c r="C6" s="176">
        <v>45747</v>
      </c>
      <c r="D6" s="177"/>
      <c r="E6" s="178"/>
      <c r="F6" s="92" t="s">
        <v>419</v>
      </c>
      <c r="M6" s="98" t="str" cm="1">
        <f t="array" aca="1" ref="M6" ca="1">IF(AND(INDIRECT("A6")="＊", INDIRECT("C6")=""), 定義値!$AE$6,
    IF(ISERROR(VALUE(INDIRECT("C6"))),           定義値!$AE$17,
    IF(INDIRECT("C5")="",                        "",
    IF(INDIRECT("C5")&gt;INDIRECT("C6"),            定義値!$AE$19,
    ""
 ))))</f>
        <v/>
      </c>
    </row>
    <row r="7" spans="1:13">
      <c r="A7" s="56" t="s">
        <v>403</v>
      </c>
      <c r="B7" s="25" t="s">
        <v>33</v>
      </c>
      <c r="C7" s="171" t="s">
        <v>507</v>
      </c>
      <c r="D7" s="172"/>
      <c r="E7" s="173"/>
      <c r="M7" s="98" t="str" cm="1">
        <f t="array" aca="1" ref="M7" ca="1">IF(AND(INDIRECT("A7")="＊", INDIRECT("C7")=""),            定義値!$AE$5,
    IF(INDIRECT("C7")="",                                   "",
    IF(ISERROR(MATCH(INDIRECT("C7"), 定義値!$D$5:$D$7, 0)), 定義値!$AE$7,
    ""
 )))</f>
        <v/>
      </c>
    </row>
    <row r="8" spans="1:13">
      <c r="A8" s="56" t="s">
        <v>403</v>
      </c>
      <c r="B8" s="25" t="s">
        <v>34</v>
      </c>
      <c r="C8" s="168" t="s">
        <v>508</v>
      </c>
      <c r="D8" s="169"/>
      <c r="E8" s="170"/>
      <c r="M8" s="98" t="str" cm="1">
        <f t="array" aca="1" ref="M8" ca="1">IF(AND(INDIRECT("A8")="＊", INDIRECT("C8")=""),            定義値!$AE$5,
    IF(INDIRECT("C8")="",                                   "",
    IF(ISERROR(MATCH(INDIRECT("C8"), 定義値!$E$5:$E$6, 0)), 定義値!$AE$7,
    ""
 )))</f>
        <v/>
      </c>
    </row>
    <row r="9" spans="1:13" s="26" customFormat="1">
      <c r="A9" s="93" t="s">
        <v>403</v>
      </c>
      <c r="B9" s="27" t="s">
        <v>378</v>
      </c>
      <c r="C9" s="189"/>
      <c r="D9" s="190"/>
      <c r="E9" s="191"/>
      <c r="F9" s="94" t="s">
        <v>426</v>
      </c>
      <c r="K9" s="28"/>
      <c r="M9" s="141" t="str" cm="1">
        <f t="array" aca="1" ref="M9" ca="1">IF(AND(INDIRECT("A9")="＊", INDIRECT("C9")=""),            定義値!$AE$12,
    IF(INDIRECT("C9")="",                                   "",
    IF(ISERROR(MATCH(INDIRECT("C9"), 定義値!$F$5:$F$7, 0)), 定義値!$AE$7,
    ""
 )))</f>
        <v>サービス種別が「共同生活援助」の場合のみ選択してください</v>
      </c>
    </row>
    <row r="10" spans="1:13">
      <c r="F10" s="95" t="s">
        <v>425</v>
      </c>
    </row>
    <row r="11" spans="1:13" ht="22.5">
      <c r="B11" s="22" t="s">
        <v>4</v>
      </c>
    </row>
    <row r="12" spans="1:13" ht="20">
      <c r="B12" s="24" t="s">
        <v>0</v>
      </c>
      <c r="C12" s="159" t="s">
        <v>1</v>
      </c>
      <c r="D12" s="160"/>
      <c r="E12" s="161"/>
    </row>
    <row r="13" spans="1:13">
      <c r="A13" s="56" t="s">
        <v>403</v>
      </c>
      <c r="B13" s="25" t="s">
        <v>36</v>
      </c>
      <c r="C13" s="165" t="s">
        <v>405</v>
      </c>
      <c r="D13" s="166"/>
      <c r="E13" s="167"/>
      <c r="M13" s="98" t="str" cm="1">
        <f t="array" aca="1" ref="M13" ca="1">IF(AND(INDIRECT("A13")="＊", INDIRECT("C13")=""),            定義値!$AE$5,
    IF(INDIRECT("C13")="",                                    "",
    IF(ISERROR(MATCH(INDIRECT("C13"), 定義値!$I$5:$I$76, 0)), 定義値!$AE$7,
    ""
 )))</f>
        <v/>
      </c>
    </row>
    <row r="14" spans="1:13">
      <c r="A14" s="56" t="s">
        <v>403</v>
      </c>
      <c r="B14" s="25" t="s">
        <v>37</v>
      </c>
      <c r="C14" s="179" t="s">
        <v>482</v>
      </c>
      <c r="D14" s="180"/>
      <c r="E14" s="181"/>
      <c r="M14" s="98" t="str" cm="1">
        <f t="array" aca="1" ref="M14" ca="1">IF(AND(INDIRECT("A14")="＊", INDIRECT("C14")=""),           定義値!$AE$5,
    IF(INDIRECT("C14")="",                                   "",
    IF(ISERROR(MATCH(INDIRECT("C14"), 定義値!$J$5:$J$6, 0)), 定義値!$AE$7,
    ""
 )))</f>
        <v/>
      </c>
    </row>
    <row r="16" spans="1:13" ht="22.5">
      <c r="B16" s="22" t="s">
        <v>495</v>
      </c>
      <c r="M16" s="98" t="str">
        <f ca="1">IF(COUNTA(INDIRECT("C21"):INDIRECT("K51"))=0, 定義値!$AE$8, "")</f>
        <v/>
      </c>
    </row>
    <row r="17" spans="2:18" ht="22.5">
      <c r="B17" s="29"/>
      <c r="C17" s="182" t="s">
        <v>38</v>
      </c>
      <c r="D17" s="183"/>
      <c r="E17" s="183"/>
      <c r="F17" s="183"/>
      <c r="G17" s="183"/>
      <c r="H17" s="183"/>
      <c r="I17" s="182" t="s">
        <v>39</v>
      </c>
      <c r="J17" s="183"/>
      <c r="K17" s="183"/>
    </row>
    <row r="18" spans="2:18" ht="20">
      <c r="B18" s="216" t="s">
        <v>5</v>
      </c>
      <c r="C18" s="174" t="s">
        <v>6</v>
      </c>
      <c r="D18" s="175"/>
      <c r="E18" s="175"/>
      <c r="F18" s="174" t="s">
        <v>7</v>
      </c>
      <c r="G18" s="175"/>
      <c r="H18" s="175"/>
      <c r="I18" s="174" t="s">
        <v>40</v>
      </c>
      <c r="J18" s="175"/>
      <c r="K18" s="175"/>
    </row>
    <row r="19" spans="2:18" ht="20">
      <c r="B19" s="217"/>
      <c r="C19" s="184" t="s">
        <v>496</v>
      </c>
      <c r="D19" s="219" t="s">
        <v>102</v>
      </c>
      <c r="E19" s="220"/>
      <c r="F19" s="184" t="s">
        <v>496</v>
      </c>
      <c r="G19" s="219" t="s">
        <v>102</v>
      </c>
      <c r="H19" s="220"/>
      <c r="I19" s="184" t="s">
        <v>496</v>
      </c>
      <c r="J19" s="219" t="s">
        <v>102</v>
      </c>
      <c r="K19" s="175"/>
      <c r="O19" s="44" t="s">
        <v>374</v>
      </c>
    </row>
    <row r="20" spans="2:18" ht="43" customHeight="1">
      <c r="B20" s="218"/>
      <c r="C20" s="185"/>
      <c r="D20" s="30" t="s">
        <v>41</v>
      </c>
      <c r="E20" s="31" t="s">
        <v>8</v>
      </c>
      <c r="F20" s="185"/>
      <c r="G20" s="30" t="s">
        <v>41</v>
      </c>
      <c r="H20" s="31" t="s">
        <v>8</v>
      </c>
      <c r="I20" s="185"/>
      <c r="J20" s="30" t="s">
        <v>41</v>
      </c>
      <c r="K20" s="31" t="s">
        <v>8</v>
      </c>
      <c r="O20" s="32"/>
      <c r="P20" s="33" t="s">
        <v>375</v>
      </c>
      <c r="Q20" s="33" t="s">
        <v>376</v>
      </c>
      <c r="R20" s="33" t="s">
        <v>377</v>
      </c>
    </row>
    <row r="21" spans="2:18">
      <c r="B21" s="25" t="s">
        <v>9</v>
      </c>
      <c r="C21" s="81">
        <v>1</v>
      </c>
      <c r="D21" s="64">
        <v>101595</v>
      </c>
      <c r="E21" s="65">
        <v>0</v>
      </c>
      <c r="F21" s="86"/>
      <c r="G21" s="64"/>
      <c r="H21" s="65"/>
      <c r="I21" s="86"/>
      <c r="J21" s="64"/>
      <c r="K21" s="75"/>
      <c r="M21" s="98" t="str" cm="1">
        <f t="array" aca="1" ref="M21" ca="1">IF(AND(INDIRECT("C21"):INDIRECT("K21")=""), "",
    IF(ISTEXT(INDIRECT("C21")),                                                               "[常勤-人数] " &amp;定義値!$AE$11,
    IF((LEN(INDIRECT("C21"))-IFERROR(FIND(".",INDIRECT("C21")),LEN(INDIRECT("C21"))))&gt;=2,     "[常勤-人数] " &amp;定義値!$AE$9,
    IF(AND(INDIRECT("C21")&lt;&gt;"",OR(INDIRECT("C21")&lt;定義値!$L$6,INDIRECT("C21")&gt;定義値!$M$6)),   "[常勤-人数] " &amp;定義値!$L$6 &amp;定義値!$AE$14 &amp;定義値!$M$6 &amp;定義値!$AE$15,
    IF(ISTEXT(INDIRECT("D21")),                                                               "[常勤-給料] " &amp;定義値!$AE$10,
    IF((LEN(INDIRECT("D21"))-IFERROR(FIND(".",INDIRECT("D21")),LEN(INDIRECT("D21"))))&gt;=1,     "[常勤-給料] " &amp;定義値!$AE$10,
    IF(AND(INDIRECT("D21")&lt;&gt;"",OR(INDIRECT("D21")&lt;定義値!$L$7,INDIRECT("D21")&gt;定義値!$M$7)),   "[常勤-給料] " &amp;定義値!$L$7 &amp;定義値!$AE$14 &amp;定義値!$M$7 &amp;定義値!$AE$16,
    IF(ISTEXT(INDIRECT("E21")),                                                               "[常勤-賞与] " &amp;定義値!$AE$10,
    IF((LEN(INDIRECT("E21"))-IFERROR(FIND(".",INDIRECT("E21")),LEN(INDIRECT("E21"))))&gt;=1,     "[常勤-賞与] " &amp;定義値!$AE$10,
    IF(AND(INDIRECT("E21")&lt;&gt;"",OR(INDIRECT("E21")&lt;定義値!$L$8,INDIRECT("E21")&gt;定義値!$M$8)),   "[常勤-賞与] " &amp;定義値!$L$8 &amp;定義値!$AE$14 &amp;定義値!$M$8 &amp;定義値!$AE$16,
    IF(ISTEXT(INDIRECT("F21")),                                                               "[非常勤-人数] " &amp;定義値!$AE$11,
    IF((LEN(INDIRECT("F21"))-IFERROR(FIND(".",INDIRECT("F21")),LEN(INDIRECT("F21"))))&gt;=2,     "[非常勤-人数] " &amp;定義値!$AE$9,
    IF(AND(INDIRECT("F21")&lt;&gt;"",OR(INDIRECT("F21")&lt;定義値!$L$9,INDIRECT("F21")&gt;定義値!$M$9)),   "[非常勤-人数] " &amp;定義値!$L$9 &amp;定義値!$AE$14 &amp;定義値!$M$9 &amp;定義値!$AE$15,
    IF(ISTEXT(INDIRECT("G21")),                                                               "[非常勤-給料] " &amp;定義値!$AE$10,
    IF((LEN(INDIRECT("G21"))-IFERROR(FIND(".",INDIRECT("G21")),LEN(INDIRECT("G21"))))&gt;=1,     "[非常勤-給料] " &amp;定義値!$AE$10,
    IF(AND(INDIRECT("G21")&lt;&gt;"",OR(INDIRECT("G21")&lt;定義値!$L$10,INDIRECT("G21")&gt;定義値!$M$10)), "[非常勤-給料] " &amp;定義値!$L$10 &amp;定義値!$AE$14 &amp;定義値!$M$10 &amp;定義値!$AE$16,
    IF(ISTEXT(INDIRECT("H21")),                                                               "[非常勤-賞与] " &amp;定義値!$AE$10,
    IF((LEN(INDIRECT("H21"))-IFERROR(FIND(".",INDIRECT("H21")),LEN(INDIRECT("H21"))))&gt;=1,     "[非常勤-賞与] " &amp;定義値!$AE$10,
    IF(AND(INDIRECT("H21")&lt;&gt;"",OR(INDIRECT("H21")&lt;定義値!$L$11,INDIRECT("H21")&gt;定義値!$M$11)), "[非常勤-賞与] " &amp;定義値!$L$11 &amp;定義値!$AE$14 &amp;定義値!$M$11 &amp;定義値!$AE$16,
    IF(ISTEXT(INDIRECT("I21")),                                                               "[常勤及び非常勤-人数] " &amp;定義値!$AE$11,
    IF((LEN(INDIRECT("I21"))-IFERROR(FIND(".",INDIRECT("I21")),LEN(INDIRECT("I21"))))&gt;=2,     "[常勤及び非常勤-人数] " &amp;定義値!$AE$9,
    IF(AND(INDIRECT("I21")&lt;&gt;"",OR(INDIRECT("I21")&lt;定義値!$L$12,INDIRECT("I21")&gt;定義値!$M$12)), "[常勤及び非常勤-人数] " &amp;定義値!$L$12 &amp;定義値!$AE$14 &amp;定義値!$M$12 &amp;定義値!$AE$15,
    IF(ISTEXT(INDIRECT("J21")),                                                               "[常勤及び非常勤-給料] " &amp;定義値!$AE$10,
    IF((LEN(INDIRECT("J21"))-IFERROR(FIND(".",INDIRECT("J21")),LEN(INDIRECT("J21"))))&gt;=1,     "[常勤及び非常勤-給料] " &amp;定義値!$AE$10,
    IF(AND(INDIRECT("J21")&lt;&gt;"",OR(INDIRECT("J21")&lt;定義値!$L$13,INDIRECT("J21")&gt;定義値!$M$13)), "[常勤及び非常勤-給料] " &amp;定義値!$L$13 &amp;定義値!$AE$14 &amp;定義値!$M$13 &amp;定義値!$AE$16,
    IF(ISTEXT(INDIRECT("K21")),                                                               "[常勤及び非常勤-賞与] " &amp;定義値!$AE$10,
    IF((LEN(INDIRECT("K21"))-IFERROR(FIND(".",INDIRECT("K21")),LEN(INDIRECT("K21"))))&gt;=1,     "[常勤及び非常勤-賞与] " &amp;定義値!$AE$10,
    IF(AND(INDIRECT("K21")&lt;&gt;"",OR(INDIRECT("K21")&lt;定義値!$L$14,INDIRECT("K21")&gt;定義値!$M$14)), "[常勤及び非常勤-賞与] " &amp;定義値!$L$14 &amp;定義値!$AE$14 &amp;定義値!$M$14 &amp;定義値!$AE$16,
    ""
))))))))))))))))))))))))))))</f>
        <v/>
      </c>
      <c r="O21" s="32" t="str">
        <f>B21</f>
        <v>施設長・管理者</v>
      </c>
      <c r="P21" s="131" cm="1">
        <f t="array" aca="1" ref="P21" ca="1">IFERROR(ROUNDDOWN((INDIRECT("D21")+(INDIRECT("E21")/12))/INDIRECT("C21"),0),"")</f>
        <v>101595</v>
      </c>
      <c r="Q21" s="131" t="str" cm="1">
        <f t="array" aca="1" ref="Q21" ca="1">IFERROR(ROUNDDOWN((INDIRECT("G21")+(INDIRECT("H21")/12))/INDIRECT("F21"),0),"")</f>
        <v/>
      </c>
      <c r="R21" s="131" t="str" cm="1">
        <f t="array" aca="1" ref="R21" ca="1">IFERROR(ROUNDDOWN((INDIRECT("J21")+(INDIRECT("K21")/12))/INDIRECT("I21"),0),"")</f>
        <v/>
      </c>
    </row>
    <row r="22" spans="2:18">
      <c r="B22" s="34" t="s">
        <v>10</v>
      </c>
      <c r="C22" s="82"/>
      <c r="D22" s="66"/>
      <c r="E22" s="67"/>
      <c r="F22" s="87"/>
      <c r="G22" s="66"/>
      <c r="H22" s="67"/>
      <c r="I22" s="87"/>
      <c r="J22" s="66"/>
      <c r="K22" s="76"/>
      <c r="M22" s="98" t="str" cm="1">
        <f t="array" aca="1" ref="M22" ca="1">IF(AND(INDIRECT("C22"):INDIRECT("K22")=""), "",
    IF(ISTEXT(INDIRECT("C22")),                                                               "[常勤-人数] " &amp;定義値!$AE$11,
    IF((LEN(INDIRECT("C22"))-IFERROR(FIND(".",INDIRECT("C22")),LEN(INDIRECT("C22"))))&gt;=2,     "[常勤-人数] " &amp;定義値!$AE$9,
    IF(AND(INDIRECT("C22")&lt;&gt;"",OR(INDIRECT("C22")&lt;定義値!$L$6,INDIRECT("C22")&gt;定義値!$M$6)),   "[常勤-人数] " &amp;定義値!$L$6 &amp;定義値!$AE$14 &amp;定義値!$M$6 &amp;定義値!$AE$15,
    IF(ISTEXT(INDIRECT("D22")),                                                               "[常勤-給料] " &amp;定義値!$AE$10,
    IF((LEN(INDIRECT("D22"))-IFERROR(FIND(".",INDIRECT("D22")),LEN(INDIRECT("D22"))))&gt;=1,     "[常勤-給料] " &amp;定義値!$AE$10,
    IF(AND(INDIRECT("D22")&lt;&gt;"",OR(INDIRECT("D22")&lt;定義値!$L$7,INDIRECT("D22")&gt;定義値!$M$7)),   "[常勤-給料] " &amp;定義値!$L$7 &amp;定義値!$AE$14 &amp;定義値!$M$7 &amp;定義値!$AE$16,
    IF(ISTEXT(INDIRECT("E22")),                                                               "[常勤-賞与] " &amp;定義値!$AE$10,
    IF((LEN(INDIRECT("E22"))-IFERROR(FIND(".",INDIRECT("E22")),LEN(INDIRECT("E22"))))&gt;=1,     "[常勤-賞与] " &amp;定義値!$AE$10,
    IF(AND(INDIRECT("E22")&lt;&gt;"",OR(INDIRECT("E22")&lt;定義値!$L$8,INDIRECT("E22")&gt;定義値!$M$8)),   "[常勤-賞与] " &amp;定義値!$L$8 &amp;定義値!$AE$14 &amp;定義値!$M$8 &amp;定義値!$AE$16,
    IF(ISTEXT(INDIRECT("F22")),                                                               "[非常勤-人数] " &amp;定義値!$AE$11,
    IF((LEN(INDIRECT("F22"))-IFERROR(FIND(".",INDIRECT("F22")),LEN(INDIRECT("F22"))))&gt;=2,     "[非常勤-人数] " &amp;定義値!$AE$9,
    IF(AND(INDIRECT("F22")&lt;&gt;"",OR(INDIRECT("F22")&lt;定義値!$L$9,INDIRECT("F22")&gt;定義値!$M$9)),   "[非常勤-人数] " &amp;定義値!$L$9 &amp;定義値!$AE$14 &amp;定義値!$M$9 &amp;定義値!$AE$15,
    IF(ISTEXT(INDIRECT("G22")),                                                               "[非常勤-給料] " &amp;定義値!$AE$10,
    IF((LEN(INDIRECT("G22"))-IFERROR(FIND(".",INDIRECT("G22")),LEN(INDIRECT("G22"))))&gt;=1,     "[非常勤-給料] " &amp;定義値!$AE$10,
    IF(AND(INDIRECT("G22")&lt;&gt;"",OR(INDIRECT("G22")&lt;定義値!$L$10,INDIRECT("G22")&gt;定義値!$M$10)), "[非常勤-給料] " &amp;定義値!$L$10 &amp;定義値!$AE$14 &amp;定義値!$M$10 &amp;定義値!$AE$16,
    IF(ISTEXT(INDIRECT("H22")),                                                               "[非常勤-賞与] " &amp;定義値!$AE$10,
    IF((LEN(INDIRECT("H22"))-IFERROR(FIND(".",INDIRECT("H22")),LEN(INDIRECT("H22"))))&gt;=1,     "[非常勤-賞与] " &amp;定義値!$AE$10,
    IF(AND(INDIRECT("H22")&lt;&gt;"",OR(INDIRECT("H22")&lt;定義値!$L$11,INDIRECT("H22")&gt;定義値!$M$11)), "[非常勤-賞与] " &amp;定義値!$L$11 &amp;定義値!$AE$14 &amp;定義値!$M$11 &amp;定義値!$AE$16,
    IF(ISTEXT(INDIRECT("I22")),                                                               "[常勤及び非常勤-人数] " &amp;定義値!$AE$11,
    IF((LEN(INDIRECT("I22"))-IFERROR(FIND(".",INDIRECT("I22")),LEN(INDIRECT("I22"))))&gt;=2,     "[常勤及び非常勤-人数] " &amp;定義値!$AE$9,
    IF(AND(INDIRECT("I22")&lt;&gt;"",OR(INDIRECT("I22")&lt;定義値!$L$12,INDIRECT("I22")&gt;定義値!$M$12)), "[常勤及び非常勤-人数] " &amp;定義値!$L$12 &amp;定義値!$AE$14 &amp;定義値!$M$12 &amp;定義値!$AE$15,
    IF(ISTEXT(INDIRECT("J22")),                                                               "[常勤及び非常勤-給料] " &amp;定義値!$AE$10,
    IF((LEN(INDIRECT("J22"))-IFERROR(FIND(".",INDIRECT("J22")),LEN(INDIRECT("J22"))))&gt;=1,     "[常勤及び非常勤-給料] " &amp;定義値!$AE$10,
    IF(AND(INDIRECT("J22")&lt;&gt;"",OR(INDIRECT("J22")&lt;定義値!$L$13,INDIRECT("J22")&gt;定義値!$M$13)), "[常勤及び非常勤-給料] " &amp;定義値!$L$13 &amp;定義値!$AE$14 &amp;定義値!$M$13 &amp;定義値!$AE$16,
    IF(ISTEXT(INDIRECT("K22")),                                                               "[常勤及び非常勤-賞与] " &amp;定義値!$AE$10,
    IF((LEN(INDIRECT("K22"))-IFERROR(FIND(".",INDIRECT("K22")),LEN(INDIRECT("K22"))))&gt;=1,     "[常勤及び非常勤-賞与] " &amp;定義値!$AE$10,
    IF(AND(INDIRECT("K22")&lt;&gt;"",OR(INDIRECT("K22")&lt;定義値!$L$14,INDIRECT("K22")&gt;定義値!$M$14)), "[常勤及び非常勤-賞与] " &amp;定義値!$L$14 &amp;定義値!$AE$14 &amp;定義値!$M$14 &amp;定義値!$AE$16,
    ""
))))))))))))))))))))))))))))</f>
        <v/>
      </c>
      <c r="O22" s="32" t="str">
        <f t="shared" ref="O22:O51" si="0">B22</f>
        <v>サービス管理責任者</v>
      </c>
      <c r="P22" s="131" t="str" cm="1">
        <f t="array" aca="1" ref="P22" ca="1">IFERROR(ROUNDDOWN((INDIRECT("D22")+(INDIRECT("E22")/12))/INDIRECT("C22"),0),"")</f>
        <v/>
      </c>
      <c r="Q22" s="131" t="str" cm="1">
        <f t="array" aca="1" ref="Q22" ca="1">IFERROR(ROUNDDOWN((INDIRECT("G22")+(INDIRECT("H22")/12))/INDIRECT("F22"),0),"")</f>
        <v/>
      </c>
      <c r="R22" s="131" t="str" cm="1">
        <f t="array" aca="1" ref="R22" ca="1">IFERROR(ROUNDDOWN((INDIRECT("J22")+(INDIRECT("K22")/12))/INDIRECT("I22"),0),"")</f>
        <v/>
      </c>
    </row>
    <row r="23" spans="2:18">
      <c r="B23" s="25" t="s">
        <v>11</v>
      </c>
      <c r="C23" s="83">
        <v>1</v>
      </c>
      <c r="D23" s="68">
        <v>101595</v>
      </c>
      <c r="E23" s="69">
        <v>0</v>
      </c>
      <c r="F23" s="88"/>
      <c r="G23" s="68"/>
      <c r="H23" s="69"/>
      <c r="I23" s="88"/>
      <c r="J23" s="68"/>
      <c r="K23" s="77"/>
      <c r="M23" s="98" t="str" cm="1">
        <f t="array" aca="1" ref="M23" ca="1">IF(AND(INDIRECT("C23"):INDIRECT("K23")=""), "",
    IF(ISTEXT(INDIRECT("C23")),                                                               "[常勤-人数] " &amp;定義値!$AE$11,
    IF((LEN(INDIRECT("C23"))-IFERROR(FIND(".",INDIRECT("C23")),LEN(INDIRECT("C23"))))&gt;=2,     "[常勤-人数] " &amp;定義値!$AE$9,
    IF(AND(INDIRECT("C23")&lt;&gt;"",OR(INDIRECT("C23")&lt;定義値!$L$6,INDIRECT("C23")&gt;定義値!$M$6)),   "[常勤-人数] " &amp;定義値!$L$6 &amp;定義値!$AE$14 &amp;定義値!$M$6 &amp;定義値!$AE$15,
    IF(ISTEXT(INDIRECT("D23")),                                                               "[常勤-給料] " &amp;定義値!$AE$10,
    IF((LEN(INDIRECT("D23"))-IFERROR(FIND(".",INDIRECT("D23")),LEN(INDIRECT("D23"))))&gt;=1,     "[常勤-給料] " &amp;定義値!$AE$10,
    IF(AND(INDIRECT("D23")&lt;&gt;"",OR(INDIRECT("D23")&lt;定義値!$L$7,INDIRECT("D23")&gt;定義値!$M$7)),   "[常勤-給料] " &amp;定義値!$L$7 &amp;定義値!$AE$14 &amp;定義値!$M$7 &amp;定義値!$AE$16,
    IF(ISTEXT(INDIRECT("E23")),                                                               "[常勤-賞与] " &amp;定義値!$AE$10,
    IF((LEN(INDIRECT("E23"))-IFERROR(FIND(".",INDIRECT("E23")),LEN(INDIRECT("E23"))))&gt;=1,     "[常勤-賞与] " &amp;定義値!$AE$10,
    IF(AND(INDIRECT("E23")&lt;&gt;"",OR(INDIRECT("E23")&lt;定義値!$L$8,INDIRECT("E23")&gt;定義値!$M$8)),   "[常勤-賞与] " &amp;定義値!$L$8 &amp;定義値!$AE$14 &amp;定義値!$M$8 &amp;定義値!$AE$16,
    IF(ISTEXT(INDIRECT("F23")),                                                               "[非常勤-人数] " &amp;定義値!$AE$11,
    IF((LEN(INDIRECT("F23"))-IFERROR(FIND(".",INDIRECT("F23")),LEN(INDIRECT("F23"))))&gt;=2,     "[非常勤-人数] " &amp;定義値!$AE$9,
    IF(AND(INDIRECT("F23")&lt;&gt;"",OR(INDIRECT("F23")&lt;定義値!$L$9,INDIRECT("F23")&gt;定義値!$M$9)),   "[非常勤-人数] " &amp;定義値!$L$9 &amp;定義値!$AE$14 &amp;定義値!$M$9 &amp;定義値!$AE$15,
    IF(ISTEXT(INDIRECT("G23")),                                                               "[非常勤-給料] " &amp;定義値!$AE$10,
    IF((LEN(INDIRECT("G23"))-IFERROR(FIND(".",INDIRECT("G23")),LEN(INDIRECT("G23"))))&gt;=1,     "[非常勤-給料] " &amp;定義値!$AE$10,
    IF(AND(INDIRECT("G23")&lt;&gt;"",OR(INDIRECT("G23")&lt;定義値!$L$10,INDIRECT("G23")&gt;定義値!$M$10)), "[非常勤-給料] " &amp;定義値!$L$10 &amp;定義値!$AE$14 &amp;定義値!$M$10 &amp;定義値!$AE$16,
    IF(ISTEXT(INDIRECT("H23")),                                                               "[非常勤-賞与] " &amp;定義値!$AE$10,
    IF((LEN(INDIRECT("H23"))-IFERROR(FIND(".",INDIRECT("H23")),LEN(INDIRECT("H23"))))&gt;=1,     "[非常勤-賞与] " &amp;定義値!$AE$10,
    IF(AND(INDIRECT("H23")&lt;&gt;"",OR(INDIRECT("H23")&lt;定義値!$L$11,INDIRECT("H23")&gt;定義値!$M$11)), "[非常勤-賞与] " &amp;定義値!$L$11 &amp;定義値!$AE$14 &amp;定義値!$M$11 &amp;定義値!$AE$16,
    IF(ISTEXT(INDIRECT("I23")),                                                               "[常勤及び非常勤-人数] " &amp;定義値!$AE$11,
    IF((LEN(INDIRECT("I23"))-IFERROR(FIND(".",INDIRECT("I23")),LEN(INDIRECT("I23"))))&gt;=2,     "[常勤及び非常勤-人数] " &amp;定義値!$AE$9,
    IF(AND(INDIRECT("I23")&lt;&gt;"",OR(INDIRECT("I23")&lt;定義値!$L$12,INDIRECT("I23")&gt;定義値!$M$12)), "[常勤及び非常勤-人数] " &amp;定義値!$L$12 &amp;定義値!$AE$14 &amp;定義値!$M$12 &amp;定義値!$AE$15,
    IF(ISTEXT(INDIRECT("J23")),                                                               "[常勤及び非常勤-給料] " &amp;定義値!$AE$10,
    IF((LEN(INDIRECT("J23"))-IFERROR(FIND(".",INDIRECT("J23")),LEN(INDIRECT("J23"))))&gt;=1,     "[常勤及び非常勤-給料] " &amp;定義値!$AE$10,
    IF(AND(INDIRECT("J23")&lt;&gt;"",OR(INDIRECT("J23")&lt;定義値!$L$13,INDIRECT("J23")&gt;定義値!$M$13)), "[常勤及び非常勤-給料] " &amp;定義値!$L$13 &amp;定義値!$AE$14 &amp;定義値!$M$13 &amp;定義値!$AE$16,
    IF(ISTEXT(INDIRECT("K23")),                                                               "[常勤及び非常勤-賞与] " &amp;定義値!$AE$10,
    IF((LEN(INDIRECT("K23"))-IFERROR(FIND(".",INDIRECT("K23")),LEN(INDIRECT("K23"))))&gt;=1,     "[常勤及び非常勤-賞与] " &amp;定義値!$AE$10,
    IF(AND(INDIRECT("K23")&lt;&gt;"",OR(INDIRECT("K23")&lt;定義値!$L$14,INDIRECT("K23")&gt;定義値!$M$14)), "[常勤及び非常勤-賞与] " &amp;定義値!$L$14 &amp;定義値!$AE$14 &amp;定義値!$M$14 &amp;定義値!$AE$16,
    ""
))))))))))))))))))))))))))))</f>
        <v/>
      </c>
      <c r="O23" s="32" t="str">
        <f t="shared" si="0"/>
        <v>児童発達支援管理責任者</v>
      </c>
      <c r="P23" s="131" cm="1">
        <f t="array" aca="1" ref="P23" ca="1">IFERROR(ROUNDDOWN((INDIRECT("D23")+(INDIRECT("E23")/12))/INDIRECT("C23"),0),"")</f>
        <v>101595</v>
      </c>
      <c r="Q23" s="131" t="str" cm="1">
        <f t="array" aca="1" ref="Q23" ca="1">IFERROR(ROUNDDOWN((INDIRECT("G23")+(INDIRECT("H23")/12))/INDIRECT("F23"),0),"")</f>
        <v/>
      </c>
      <c r="R23" s="131" t="str" cm="1">
        <f t="array" aca="1" ref="R23" ca="1">IFERROR(ROUNDDOWN((INDIRECT("J23")+(INDIRECT("K23")/12))/INDIRECT("I23"),0),"")</f>
        <v/>
      </c>
    </row>
    <row r="24" spans="2:18">
      <c r="B24" s="34" t="s">
        <v>12</v>
      </c>
      <c r="C24" s="82"/>
      <c r="D24" s="66"/>
      <c r="E24" s="67"/>
      <c r="F24" s="87"/>
      <c r="G24" s="66"/>
      <c r="H24" s="67"/>
      <c r="I24" s="87"/>
      <c r="J24" s="66"/>
      <c r="K24" s="76"/>
      <c r="M24" s="98" t="str" cm="1">
        <f t="array" aca="1" ref="M24" ca="1">IF(AND(INDIRECT("C24"):INDIRECT("K24")=""), "",
    IF(ISTEXT(INDIRECT("C24")),                                                               "[常勤-人数] " &amp;定義値!$AE$11,
    IF((LEN(INDIRECT("C24"))-IFERROR(FIND(".",INDIRECT("C24")),LEN(INDIRECT("C24"))))&gt;=2,     "[常勤-人数] " &amp;定義値!$AE$9,
    IF(AND(INDIRECT("C24")&lt;&gt;"",OR(INDIRECT("C24")&lt;定義値!$L$6,INDIRECT("C24")&gt;定義値!$M$6)),   "[常勤-人数] " &amp;定義値!$L$6 &amp;定義値!$AE$14 &amp;定義値!$M$6 &amp;定義値!$AE$15,
    IF(ISTEXT(INDIRECT("D24")),                                                               "[常勤-給料] " &amp;定義値!$AE$10,
    IF((LEN(INDIRECT("D24"))-IFERROR(FIND(".",INDIRECT("D24")),LEN(INDIRECT("D24"))))&gt;=1,     "[常勤-給料] " &amp;定義値!$AE$10,
    IF(AND(INDIRECT("D24")&lt;&gt;"",OR(INDIRECT("D24")&lt;定義値!$L$7,INDIRECT("D24")&gt;定義値!$M$7)),   "[常勤-給料] " &amp;定義値!$L$7 &amp;定義値!$AE$14 &amp;定義値!$M$7 &amp;定義値!$AE$16,
    IF(ISTEXT(INDIRECT("E24")),                                                               "[常勤-賞与] " &amp;定義値!$AE$10,
    IF((LEN(INDIRECT("E24"))-IFERROR(FIND(".",INDIRECT("E24")),LEN(INDIRECT("E24"))))&gt;=1,     "[常勤-賞与] " &amp;定義値!$AE$10,
    IF(AND(INDIRECT("E24")&lt;&gt;"",OR(INDIRECT("E24")&lt;定義値!$L$8,INDIRECT("E24")&gt;定義値!$M$8)),   "[常勤-賞与] " &amp;定義値!$L$8 &amp;定義値!$AE$14 &amp;定義値!$M$8 &amp;定義値!$AE$16,
    IF(ISTEXT(INDIRECT("F24")),                                                               "[非常勤-人数] " &amp;定義値!$AE$11,
    IF((LEN(INDIRECT("F24"))-IFERROR(FIND(".",INDIRECT("F24")),LEN(INDIRECT("F24"))))&gt;=2,     "[非常勤-人数] " &amp;定義値!$AE$9,
    IF(AND(INDIRECT("F24")&lt;&gt;"",OR(INDIRECT("F24")&lt;定義値!$L$9,INDIRECT("F24")&gt;定義値!$M$9)),   "[非常勤-人数] " &amp;定義値!$L$9 &amp;定義値!$AE$14 &amp;定義値!$M$9 &amp;定義値!$AE$15,
    IF(ISTEXT(INDIRECT("G24")),                                                               "[非常勤-給料] " &amp;定義値!$AE$10,
    IF((LEN(INDIRECT("G24"))-IFERROR(FIND(".",INDIRECT("G24")),LEN(INDIRECT("G24"))))&gt;=1,     "[非常勤-給料] " &amp;定義値!$AE$10,
    IF(AND(INDIRECT("G24")&lt;&gt;"",OR(INDIRECT("G24")&lt;定義値!$L$10,INDIRECT("G24")&gt;定義値!$M$10)), "[非常勤-給料] " &amp;定義値!$L$10 &amp;定義値!$AE$14 &amp;定義値!$M$10 &amp;定義値!$AE$16,
    IF(ISTEXT(INDIRECT("H24")),                                                               "[非常勤-賞与] " &amp;定義値!$AE$10,
    IF((LEN(INDIRECT("H24"))-IFERROR(FIND(".",INDIRECT("H24")),LEN(INDIRECT("H24"))))&gt;=1,     "[非常勤-賞与] " &amp;定義値!$AE$10,
    IF(AND(INDIRECT("H24")&lt;&gt;"",OR(INDIRECT("H24")&lt;定義値!$L$11,INDIRECT("H24")&gt;定義値!$M$11)), "[非常勤-賞与] " &amp;定義値!$L$11 &amp;定義値!$AE$14 &amp;定義値!$M$11 &amp;定義値!$AE$16,
    IF(ISTEXT(INDIRECT("I24")),                                                               "[常勤及び非常勤-人数] " &amp;定義値!$AE$11,
    IF((LEN(INDIRECT("I24"))-IFERROR(FIND(".",INDIRECT("I24")),LEN(INDIRECT("I24"))))&gt;=2,     "[常勤及び非常勤-人数] " &amp;定義値!$AE$9,
    IF(AND(INDIRECT("I24")&lt;&gt;"",OR(INDIRECT("I24")&lt;定義値!$L$12,INDIRECT("I24")&gt;定義値!$M$12)), "[常勤及び非常勤-人数] " &amp;定義値!$L$12 &amp;定義値!$AE$14 &amp;定義値!$M$12 &amp;定義値!$AE$15,
    IF(ISTEXT(INDIRECT("J24")),                                                               "[常勤及び非常勤-給料] " &amp;定義値!$AE$10,
    IF((LEN(INDIRECT("J24"))-IFERROR(FIND(".",INDIRECT("J24")),LEN(INDIRECT("J24"))))&gt;=1,     "[常勤及び非常勤-給料] " &amp;定義値!$AE$10,
    IF(AND(INDIRECT("J24")&lt;&gt;"",OR(INDIRECT("J24")&lt;定義値!$L$13,INDIRECT("J24")&gt;定義値!$M$13)), "[常勤及び非常勤-給料] " &amp;定義値!$L$13 &amp;定義値!$AE$14 &amp;定義値!$M$13 &amp;定義値!$AE$16,
    IF(ISTEXT(INDIRECT("K24")),                                                               "[常勤及び非常勤-賞与] " &amp;定義値!$AE$10,
    IF((LEN(INDIRECT("K24"))-IFERROR(FIND(".",INDIRECT("K24")),LEN(INDIRECT("K24"))))&gt;=1,     "[常勤及び非常勤-賞与] " &amp;定義値!$AE$10,
    IF(AND(INDIRECT("K24")&lt;&gt;"",OR(INDIRECT("K24")&lt;定義値!$L$14,INDIRECT("K24")&gt;定義値!$M$14)), "[常勤及び非常勤-賞与] " &amp;定義値!$L$14 &amp;定義値!$AE$14 &amp;定義値!$M$14 &amp;定義値!$AE$16,
    ""
))))))))))))))))))))))))))))</f>
        <v/>
      </c>
      <c r="O24" s="32" t="str">
        <f t="shared" si="0"/>
        <v>サービス提供責任者</v>
      </c>
      <c r="P24" s="131" t="str" cm="1">
        <f t="array" aca="1" ref="P24" ca="1">IFERROR(ROUNDDOWN((INDIRECT("D24")+(INDIRECT("E24")/12))/INDIRECT("C24"),0),"")</f>
        <v/>
      </c>
      <c r="Q24" s="131" t="str" cm="1">
        <f t="array" aca="1" ref="Q24" ca="1">IFERROR(ROUNDDOWN((INDIRECT("G24")+(INDIRECT("H24")/12))/INDIRECT("F24"),0),"")</f>
        <v/>
      </c>
      <c r="R24" s="131" t="str" cm="1">
        <f t="array" aca="1" ref="R24" ca="1">IFERROR(ROUNDDOWN((INDIRECT("J24")+(INDIRECT("K24")/12))/INDIRECT("I24"),0),"")</f>
        <v/>
      </c>
    </row>
    <row r="25" spans="2:18">
      <c r="B25" s="25" t="s">
        <v>13</v>
      </c>
      <c r="C25" s="83"/>
      <c r="D25" s="68"/>
      <c r="E25" s="69"/>
      <c r="F25" s="88"/>
      <c r="G25" s="68"/>
      <c r="H25" s="69"/>
      <c r="I25" s="88"/>
      <c r="J25" s="68"/>
      <c r="K25" s="77"/>
      <c r="M25" s="98" t="str" cm="1">
        <f t="array" aca="1" ref="M25" ca="1">IF(AND(INDIRECT("C25"):INDIRECT("K25")=""), "",
    IF(ISTEXT(INDIRECT("C25")),                                                               "[常勤-人数] " &amp;定義値!$AE$11,
    IF((LEN(INDIRECT("C25"))-IFERROR(FIND(".",INDIRECT("C25")),LEN(INDIRECT("C25"))))&gt;=2,     "[常勤-人数] " &amp;定義値!$AE$9,
    IF(AND(INDIRECT("C25")&lt;&gt;"",OR(INDIRECT("C25")&lt;定義値!$L$6,INDIRECT("C25")&gt;定義値!$M$6)),   "[常勤-人数] " &amp;定義値!$L$6 &amp;定義値!$AE$14 &amp;定義値!$M$6 &amp;定義値!$AE$15,
    IF(ISTEXT(INDIRECT("D25")),                                                               "[常勤-給料] " &amp;定義値!$AE$10,
    IF((LEN(INDIRECT("D25"))-IFERROR(FIND(".",INDIRECT("D25")),LEN(INDIRECT("D25"))))&gt;=1,     "[常勤-給料] " &amp;定義値!$AE$10,
    IF(AND(INDIRECT("D25")&lt;&gt;"",OR(INDIRECT("D25")&lt;定義値!$L$7,INDIRECT("D25")&gt;定義値!$M$7)),   "[常勤-給料] " &amp;定義値!$L$7 &amp;定義値!$AE$14 &amp;定義値!$M$7 &amp;定義値!$AE$16,
    IF(ISTEXT(INDIRECT("E25")),                                                               "[常勤-賞与] " &amp;定義値!$AE$10,
    IF((LEN(INDIRECT("E25"))-IFERROR(FIND(".",INDIRECT("E25")),LEN(INDIRECT("E25"))))&gt;=1,     "[常勤-賞与] " &amp;定義値!$AE$10,
    IF(AND(INDIRECT("E25")&lt;&gt;"",OR(INDIRECT("E25")&lt;定義値!$L$8,INDIRECT("E25")&gt;定義値!$M$8)),   "[常勤-賞与] " &amp;定義値!$L$8 &amp;定義値!$AE$14 &amp;定義値!$M$8 &amp;定義値!$AE$16,
    IF(ISTEXT(INDIRECT("F25")),                                                               "[非常勤-人数] " &amp;定義値!$AE$11,
    IF((LEN(INDIRECT("F25"))-IFERROR(FIND(".",INDIRECT("F25")),LEN(INDIRECT("F25"))))&gt;=2,     "[非常勤-人数] " &amp;定義値!$AE$9,
    IF(AND(INDIRECT("F25")&lt;&gt;"",OR(INDIRECT("F25")&lt;定義値!$L$9,INDIRECT("F25")&gt;定義値!$M$9)),   "[非常勤-人数] " &amp;定義値!$L$9 &amp;定義値!$AE$14 &amp;定義値!$M$9 &amp;定義値!$AE$15,
    IF(ISTEXT(INDIRECT("G25")),                                                               "[非常勤-給料] " &amp;定義値!$AE$10,
    IF((LEN(INDIRECT("G25"))-IFERROR(FIND(".",INDIRECT("G25")),LEN(INDIRECT("G25"))))&gt;=1,     "[非常勤-給料] " &amp;定義値!$AE$10,
    IF(AND(INDIRECT("G25")&lt;&gt;"",OR(INDIRECT("G25")&lt;定義値!$L$10,INDIRECT("G25")&gt;定義値!$M$10)), "[非常勤-給料] " &amp;定義値!$L$10 &amp;定義値!$AE$14 &amp;定義値!$M$10 &amp;定義値!$AE$16,
    IF(ISTEXT(INDIRECT("H25")),                                                               "[非常勤-賞与] " &amp;定義値!$AE$10,
    IF((LEN(INDIRECT("H25"))-IFERROR(FIND(".",INDIRECT("H25")),LEN(INDIRECT("H25"))))&gt;=1,     "[非常勤-賞与] " &amp;定義値!$AE$10,
    IF(AND(INDIRECT("H25")&lt;&gt;"",OR(INDIRECT("H25")&lt;定義値!$L$11,INDIRECT("H25")&gt;定義値!$M$11)), "[非常勤-賞与] " &amp;定義値!$L$11 &amp;定義値!$AE$14 &amp;定義値!$M$11 &amp;定義値!$AE$16,
    IF(ISTEXT(INDIRECT("I25")),                                                               "[常勤及び非常勤-人数] " &amp;定義値!$AE$11,
    IF((LEN(INDIRECT("I25"))-IFERROR(FIND(".",INDIRECT("I25")),LEN(INDIRECT("I25"))))&gt;=2,     "[常勤及び非常勤-人数] " &amp;定義値!$AE$9,
    IF(AND(INDIRECT("I25")&lt;&gt;"",OR(INDIRECT("I25")&lt;定義値!$L$12,INDIRECT("I25")&gt;定義値!$M$12)), "[常勤及び非常勤-人数] " &amp;定義値!$L$12 &amp;定義値!$AE$14 &amp;定義値!$M$12 &amp;定義値!$AE$15,
    IF(ISTEXT(INDIRECT("J25")),                                                               "[常勤及び非常勤-給料] " &amp;定義値!$AE$10,
    IF((LEN(INDIRECT("J25"))-IFERROR(FIND(".",INDIRECT("J25")),LEN(INDIRECT("J25"))))&gt;=1,     "[常勤及び非常勤-給料] " &amp;定義値!$AE$10,
    IF(AND(INDIRECT("J25")&lt;&gt;"",OR(INDIRECT("J25")&lt;定義値!$L$13,INDIRECT("J25")&gt;定義値!$M$13)), "[常勤及び非常勤-給料] " &amp;定義値!$L$13 &amp;定義値!$AE$14 &amp;定義値!$M$13 &amp;定義値!$AE$16,
    IF(ISTEXT(INDIRECT("K25")),                                                               "[常勤及び非常勤-賞与] " &amp;定義値!$AE$10,
    IF((LEN(INDIRECT("K25"))-IFERROR(FIND(".",INDIRECT("K25")),LEN(INDIRECT("K25"))))&gt;=1,     "[常勤及び非常勤-賞与] " &amp;定義値!$AE$10,
    IF(AND(INDIRECT("K25")&lt;&gt;"",OR(INDIRECT("K25")&lt;定義値!$L$14,INDIRECT("K25")&gt;定義値!$M$14)), "[常勤及び非常勤-賞与] " &amp;定義値!$L$14 &amp;定義値!$AE$14 &amp;定義値!$M$14 &amp;定義値!$AE$16,
    ""
))))))))))))))))))))))))))))</f>
        <v/>
      </c>
      <c r="O25" s="32" t="str">
        <f t="shared" si="0"/>
        <v>医師</v>
      </c>
      <c r="P25" s="131" t="str" cm="1">
        <f t="array" aca="1" ref="P25" ca="1">IFERROR(ROUNDDOWN((INDIRECT("D25")+(INDIRECT("E25")/12))/INDIRECT("C25"),0),"")</f>
        <v/>
      </c>
      <c r="Q25" s="131" t="str" cm="1">
        <f t="array" aca="1" ref="Q25" ca="1">IFERROR(ROUNDDOWN((INDIRECT("G25")+(INDIRECT("H25")/12))/INDIRECT("F25"),0),"")</f>
        <v/>
      </c>
      <c r="R25" s="131" t="str" cm="1">
        <f t="array" aca="1" ref="R25" ca="1">IFERROR(ROUNDDOWN((INDIRECT("J25")+(INDIRECT("K25")/12))/INDIRECT("I25"),0),"")</f>
        <v/>
      </c>
    </row>
    <row r="26" spans="2:18">
      <c r="B26" s="34" t="s">
        <v>14</v>
      </c>
      <c r="C26" s="82"/>
      <c r="D26" s="66"/>
      <c r="E26" s="67"/>
      <c r="F26" s="87"/>
      <c r="G26" s="66"/>
      <c r="H26" s="67"/>
      <c r="I26" s="87"/>
      <c r="J26" s="66"/>
      <c r="K26" s="76"/>
      <c r="M26" s="98" t="str" cm="1">
        <f t="array" aca="1" ref="M26" ca="1">IF(AND(INDIRECT("C26"):INDIRECT("K26")=""), "",
    IF(ISTEXT(INDIRECT("C26")),                                                               "[常勤-人数] " &amp;定義値!$AE$11,
    IF((LEN(INDIRECT("C26"))-IFERROR(FIND(".",INDIRECT("C26")),LEN(INDIRECT("C26"))))&gt;=2,     "[常勤-人数] " &amp;定義値!$AE$9,
    IF(AND(INDIRECT("C26")&lt;&gt;"",OR(INDIRECT("C26")&lt;定義値!$L$6,INDIRECT("C26")&gt;定義値!$M$6)),   "[常勤-人数] " &amp;定義値!$L$6 &amp;定義値!$AE$14 &amp;定義値!$M$6 &amp;定義値!$AE$15,
    IF(ISTEXT(INDIRECT("D26")),                                                               "[常勤-給料] " &amp;定義値!$AE$10,
    IF((LEN(INDIRECT("D26"))-IFERROR(FIND(".",INDIRECT("D26")),LEN(INDIRECT("D26"))))&gt;=1,     "[常勤-給料] " &amp;定義値!$AE$10,
    IF(AND(INDIRECT("D26")&lt;&gt;"",OR(INDIRECT("D26")&lt;定義値!$L$7,INDIRECT("D26")&gt;定義値!$M$7)),   "[常勤-給料] " &amp;定義値!$L$7 &amp;定義値!$AE$14 &amp;定義値!$M$7 &amp;定義値!$AE$16,
    IF(ISTEXT(INDIRECT("E26")),                                                               "[常勤-賞与] " &amp;定義値!$AE$10,
    IF((LEN(INDIRECT("E26"))-IFERROR(FIND(".",INDIRECT("E26")),LEN(INDIRECT("E26"))))&gt;=1,     "[常勤-賞与] " &amp;定義値!$AE$10,
    IF(AND(INDIRECT("E26")&lt;&gt;"",OR(INDIRECT("E26")&lt;定義値!$L$8,INDIRECT("E26")&gt;定義値!$M$8)),   "[常勤-賞与] " &amp;定義値!$L$8 &amp;定義値!$AE$14 &amp;定義値!$M$8 &amp;定義値!$AE$16,
    IF(ISTEXT(INDIRECT("F26")),                                                               "[非常勤-人数] " &amp;定義値!$AE$11,
    IF((LEN(INDIRECT("F26"))-IFERROR(FIND(".",INDIRECT("F26")),LEN(INDIRECT("F26"))))&gt;=2,     "[非常勤-人数] " &amp;定義値!$AE$9,
    IF(AND(INDIRECT("F26")&lt;&gt;"",OR(INDIRECT("F26")&lt;定義値!$L$9,INDIRECT("F26")&gt;定義値!$M$9)),   "[非常勤-人数] " &amp;定義値!$L$9 &amp;定義値!$AE$14 &amp;定義値!$M$9 &amp;定義値!$AE$15,
    IF(ISTEXT(INDIRECT("G26")),                                                               "[非常勤-給料] " &amp;定義値!$AE$10,
    IF((LEN(INDIRECT("G26"))-IFERROR(FIND(".",INDIRECT("G26")),LEN(INDIRECT("G26"))))&gt;=1,     "[非常勤-給料] " &amp;定義値!$AE$10,
    IF(AND(INDIRECT("G26")&lt;&gt;"",OR(INDIRECT("G26")&lt;定義値!$L$10,INDIRECT("G26")&gt;定義値!$M$10)), "[非常勤-給料] " &amp;定義値!$L$10 &amp;定義値!$AE$14 &amp;定義値!$M$10 &amp;定義値!$AE$16,
    IF(ISTEXT(INDIRECT("H26")),                                                               "[非常勤-賞与] " &amp;定義値!$AE$10,
    IF((LEN(INDIRECT("H26"))-IFERROR(FIND(".",INDIRECT("H26")),LEN(INDIRECT("H26"))))&gt;=1,     "[非常勤-賞与] " &amp;定義値!$AE$10,
    IF(AND(INDIRECT("H26")&lt;&gt;"",OR(INDIRECT("H26")&lt;定義値!$L$11,INDIRECT("H26")&gt;定義値!$M$11)), "[非常勤-賞与] " &amp;定義値!$L$11 &amp;定義値!$AE$14 &amp;定義値!$M$11 &amp;定義値!$AE$16,
    IF(ISTEXT(INDIRECT("I26")),                                                               "[常勤及び非常勤-人数] " &amp;定義値!$AE$11,
    IF((LEN(INDIRECT("I26"))-IFERROR(FIND(".",INDIRECT("I26")),LEN(INDIRECT("I26"))))&gt;=2,     "[常勤及び非常勤-人数] " &amp;定義値!$AE$9,
    IF(AND(INDIRECT("I26")&lt;&gt;"",OR(INDIRECT("I26")&lt;定義値!$L$12,INDIRECT("I26")&gt;定義値!$M$12)), "[常勤及び非常勤-人数] " &amp;定義値!$L$12 &amp;定義値!$AE$14 &amp;定義値!$M$12 &amp;定義値!$AE$15,
    IF(ISTEXT(INDIRECT("J26")),                                                               "[常勤及び非常勤-給料] " &amp;定義値!$AE$10,
    IF((LEN(INDIRECT("J26"))-IFERROR(FIND(".",INDIRECT("J26")),LEN(INDIRECT("J26"))))&gt;=1,     "[常勤及び非常勤-給料] " &amp;定義値!$AE$10,
    IF(AND(INDIRECT("J26")&lt;&gt;"",OR(INDIRECT("J26")&lt;定義値!$L$13,INDIRECT("J26")&gt;定義値!$M$13)), "[常勤及び非常勤-給料] " &amp;定義値!$L$13 &amp;定義値!$AE$14 &amp;定義値!$M$13 &amp;定義値!$AE$16,
    IF(ISTEXT(INDIRECT("K26")),                                                               "[常勤及び非常勤-賞与] " &amp;定義値!$AE$10,
    IF((LEN(INDIRECT("K26"))-IFERROR(FIND(".",INDIRECT("K26")),LEN(INDIRECT("K26"))))&gt;=1,     "[常勤及び非常勤-賞与] " &amp;定義値!$AE$10,
    IF(AND(INDIRECT("K26")&lt;&gt;"",OR(INDIRECT("K26")&lt;定義値!$L$14,INDIRECT("K26")&gt;定義値!$M$14)), "[常勤及び非常勤-賞与] " &amp;定義値!$L$14 &amp;定義値!$AE$14 &amp;定義値!$M$14 &amp;定義値!$AE$16,
    ""
))))))))))))))))))))))))))))</f>
        <v/>
      </c>
      <c r="O26" s="32" t="str">
        <f t="shared" si="0"/>
        <v>看護職員(保健師、看護師、准看護師)</v>
      </c>
      <c r="P26" s="131" t="str" cm="1">
        <f t="array" aca="1" ref="P26" ca="1">IFERROR(ROUNDDOWN((INDIRECT("D26")+(INDIRECT("E26")/12))/INDIRECT("C26"),0),"")</f>
        <v/>
      </c>
      <c r="Q26" s="131" t="str" cm="1">
        <f t="array" aca="1" ref="Q26" ca="1">IFERROR(ROUNDDOWN((INDIRECT("G26")+(INDIRECT("H26")/12))/INDIRECT("F26"),0),"")</f>
        <v/>
      </c>
      <c r="R26" s="131" t="str" cm="1">
        <f t="array" aca="1" ref="R26" ca="1">IFERROR(ROUNDDOWN((INDIRECT("J26")+(INDIRECT("K26")/12))/INDIRECT("I26"),0),"")</f>
        <v/>
      </c>
    </row>
    <row r="27" spans="2:18">
      <c r="B27" s="25" t="s">
        <v>97</v>
      </c>
      <c r="C27" s="83"/>
      <c r="D27" s="68"/>
      <c r="E27" s="69"/>
      <c r="F27" s="88"/>
      <c r="G27" s="68"/>
      <c r="H27" s="69"/>
      <c r="I27" s="88"/>
      <c r="J27" s="68"/>
      <c r="K27" s="77"/>
      <c r="M27" s="98" t="str" cm="1">
        <f t="array" aca="1" ref="M27" ca="1">IF(AND(INDIRECT("C27"):INDIRECT("K27")=""), "",
    IF(ISTEXT(INDIRECT("C27")),                                                               "[常勤-人数] " &amp;定義値!$AE$11,
    IF((LEN(INDIRECT("C27"))-IFERROR(FIND(".",INDIRECT("C27")),LEN(INDIRECT("C27"))))&gt;=2,     "[常勤-人数] " &amp;定義値!$AE$9,
    IF(AND(INDIRECT("C27")&lt;&gt;"",OR(INDIRECT("C27")&lt;定義値!$L$6,INDIRECT("C27")&gt;定義値!$M$6)),   "[常勤-人数] " &amp;定義値!$L$6 &amp;定義値!$AE$14 &amp;定義値!$M$6 &amp;定義値!$AE$15,
    IF(ISTEXT(INDIRECT("D27")),                                                               "[常勤-給料] " &amp;定義値!$AE$10,
    IF((LEN(INDIRECT("D27"))-IFERROR(FIND(".",INDIRECT("D27")),LEN(INDIRECT("D27"))))&gt;=1,     "[常勤-給料] " &amp;定義値!$AE$10,
    IF(AND(INDIRECT("D27")&lt;&gt;"",OR(INDIRECT("D27")&lt;定義値!$L$7,INDIRECT("D27")&gt;定義値!$M$7)),   "[常勤-給料] " &amp;定義値!$L$7 &amp;定義値!$AE$14 &amp;定義値!$M$7 &amp;定義値!$AE$16,
    IF(ISTEXT(INDIRECT("E27")),                                                               "[常勤-賞与] " &amp;定義値!$AE$10,
    IF((LEN(INDIRECT("E27"))-IFERROR(FIND(".",INDIRECT("E27")),LEN(INDIRECT("E27"))))&gt;=1,     "[常勤-賞与] " &amp;定義値!$AE$10,
    IF(AND(INDIRECT("E27")&lt;&gt;"",OR(INDIRECT("E27")&lt;定義値!$L$8,INDIRECT("E27")&gt;定義値!$M$8)),   "[常勤-賞与] " &amp;定義値!$L$8 &amp;定義値!$AE$14 &amp;定義値!$M$8 &amp;定義値!$AE$16,
    IF(ISTEXT(INDIRECT("F27")),                                                               "[非常勤-人数] " &amp;定義値!$AE$11,
    IF((LEN(INDIRECT("F27"))-IFERROR(FIND(".",INDIRECT("F27")),LEN(INDIRECT("F27"))))&gt;=2,     "[非常勤-人数] " &amp;定義値!$AE$9,
    IF(AND(INDIRECT("F27")&lt;&gt;"",OR(INDIRECT("F27")&lt;定義値!$L$9,INDIRECT("F27")&gt;定義値!$M$9)),   "[非常勤-人数] " &amp;定義値!$L$9 &amp;定義値!$AE$14 &amp;定義値!$M$9 &amp;定義値!$AE$15,
    IF(ISTEXT(INDIRECT("G27")),                                                               "[非常勤-給料] " &amp;定義値!$AE$10,
    IF((LEN(INDIRECT("G27"))-IFERROR(FIND(".",INDIRECT("G27")),LEN(INDIRECT("G27"))))&gt;=1,     "[非常勤-給料] " &amp;定義値!$AE$10,
    IF(AND(INDIRECT("G27")&lt;&gt;"",OR(INDIRECT("G27")&lt;定義値!$L$10,INDIRECT("G27")&gt;定義値!$M$10)), "[非常勤-給料] " &amp;定義値!$L$10 &amp;定義値!$AE$14 &amp;定義値!$M$10 &amp;定義値!$AE$16,
    IF(ISTEXT(INDIRECT("H27")),                                                               "[非常勤-賞与] " &amp;定義値!$AE$10,
    IF((LEN(INDIRECT("H27"))-IFERROR(FIND(".",INDIRECT("H27")),LEN(INDIRECT("H27"))))&gt;=1,     "[非常勤-賞与] " &amp;定義値!$AE$10,
    IF(AND(INDIRECT("H27")&lt;&gt;"",OR(INDIRECT("H27")&lt;定義値!$L$11,INDIRECT("H27")&gt;定義値!$M$11)), "[非常勤-賞与] " &amp;定義値!$L$11 &amp;定義値!$AE$14 &amp;定義値!$M$11 &amp;定義値!$AE$16,
    IF(ISTEXT(INDIRECT("I27")),                                                               "[常勤及び非常勤-人数] " &amp;定義値!$AE$11,
    IF((LEN(INDIRECT("I27"))-IFERROR(FIND(".",INDIRECT("I27")),LEN(INDIRECT("I27"))))&gt;=2,     "[常勤及び非常勤-人数] " &amp;定義値!$AE$9,
    IF(AND(INDIRECT("I27")&lt;&gt;"",OR(INDIRECT("I27")&lt;定義値!$L$12,INDIRECT("I27")&gt;定義値!$M$12)), "[常勤及び非常勤-人数] " &amp;定義値!$L$12 &amp;定義値!$AE$14 &amp;定義値!$M$12 &amp;定義値!$AE$15,
    IF(ISTEXT(INDIRECT("J27")),                                                               "[常勤及び非常勤-給料] " &amp;定義値!$AE$10,
    IF((LEN(INDIRECT("J27"))-IFERROR(FIND(".",INDIRECT("J27")),LEN(INDIRECT("J27"))))&gt;=1,     "[常勤及び非常勤-給料] " &amp;定義値!$AE$10,
    IF(AND(INDIRECT("J27")&lt;&gt;"",OR(INDIRECT("J27")&lt;定義値!$L$13,INDIRECT("J27")&gt;定義値!$M$13)), "[常勤及び非常勤-給料] " &amp;定義値!$L$13 &amp;定義値!$AE$14 &amp;定義値!$M$13 &amp;定義値!$AE$16,
    IF(ISTEXT(INDIRECT("K27")),                                                               "[常勤及び非常勤-賞与] " &amp;定義値!$AE$10,
    IF((LEN(INDIRECT("K27"))-IFERROR(FIND(".",INDIRECT("K27")),LEN(INDIRECT("K27"))))&gt;=1,     "[常勤及び非常勤-賞与] " &amp;定義値!$AE$10,
    IF(AND(INDIRECT("K27")&lt;&gt;"",OR(INDIRECT("K27")&lt;定義値!$L$14,INDIRECT("K27")&gt;定義値!$M$14)), "[常勤及び非常勤-賞与] " &amp;定義値!$L$14 &amp;定義値!$AE$14 &amp;定義値!$M$14 &amp;定義値!$AE$16,
    ""
))))))))))))))))))))))))))))</f>
        <v/>
      </c>
      <c r="O27" s="32" t="str">
        <f t="shared" si="0"/>
        <v>理学療法士・作業療法士</v>
      </c>
      <c r="P27" s="131" t="str" cm="1">
        <f t="array" aca="1" ref="P27" ca="1">IFERROR(ROUNDDOWN((INDIRECT("D27")+(INDIRECT("E27")/12))/INDIRECT("C27"),0),"")</f>
        <v/>
      </c>
      <c r="Q27" s="131" t="str" cm="1">
        <f t="array" aca="1" ref="Q27" ca="1">IFERROR(ROUNDDOWN((INDIRECT("G27")+(INDIRECT("H27")/12))/INDIRECT("F27"),0),"")</f>
        <v/>
      </c>
      <c r="R27" s="131" t="str" cm="1">
        <f t="array" aca="1" ref="R27" ca="1">IFERROR(ROUNDDOWN((INDIRECT("J27")+(INDIRECT("K27")/12))/INDIRECT("I27"),0),"")</f>
        <v/>
      </c>
    </row>
    <row r="28" spans="2:18">
      <c r="B28" s="34" t="s">
        <v>42</v>
      </c>
      <c r="C28" s="82"/>
      <c r="D28" s="66"/>
      <c r="E28" s="67"/>
      <c r="F28" s="87"/>
      <c r="G28" s="66"/>
      <c r="H28" s="67"/>
      <c r="I28" s="87"/>
      <c r="J28" s="66"/>
      <c r="K28" s="76"/>
      <c r="M28" s="98" t="str" cm="1">
        <f t="array" aca="1" ref="M28" ca="1">IF(AND(INDIRECT("C28"):INDIRECT("K28")=""), "",
    IF(ISTEXT(INDIRECT("C28")),                                                               "[常勤-人数] " &amp;定義値!$AE$11,
    IF((LEN(INDIRECT("C28"))-IFERROR(FIND(".",INDIRECT("C28")),LEN(INDIRECT("C28"))))&gt;=2,     "[常勤-人数] " &amp;定義値!$AE$9,
    IF(AND(INDIRECT("C28")&lt;&gt;"",OR(INDIRECT("C28")&lt;定義値!$L$6,INDIRECT("C28")&gt;定義値!$M$6)),   "[常勤-人数] " &amp;定義値!$L$6 &amp;定義値!$AE$14 &amp;定義値!$M$6 &amp;定義値!$AE$15,
    IF(ISTEXT(INDIRECT("D28")),                                                               "[常勤-給料] " &amp;定義値!$AE$10,
    IF((LEN(INDIRECT("D28"))-IFERROR(FIND(".",INDIRECT("D28")),LEN(INDIRECT("D28"))))&gt;=1,     "[常勤-給料] " &amp;定義値!$AE$10,
    IF(AND(INDIRECT("D28")&lt;&gt;"",OR(INDIRECT("D28")&lt;定義値!$L$7,INDIRECT("D28")&gt;定義値!$M$7)),   "[常勤-給料] " &amp;定義値!$L$7 &amp;定義値!$AE$14 &amp;定義値!$M$7 &amp;定義値!$AE$16,
    IF(ISTEXT(INDIRECT("E28")),                                                               "[常勤-賞与] " &amp;定義値!$AE$10,
    IF((LEN(INDIRECT("E28"))-IFERROR(FIND(".",INDIRECT("E28")),LEN(INDIRECT("E28"))))&gt;=1,     "[常勤-賞与] " &amp;定義値!$AE$10,
    IF(AND(INDIRECT("E28")&lt;&gt;"",OR(INDIRECT("E28")&lt;定義値!$L$8,INDIRECT("E28")&gt;定義値!$M$8)),   "[常勤-賞与] " &amp;定義値!$L$8 &amp;定義値!$AE$14 &amp;定義値!$M$8 &amp;定義値!$AE$16,
    IF(ISTEXT(INDIRECT("F28")),                                                               "[非常勤-人数] " &amp;定義値!$AE$11,
    IF((LEN(INDIRECT("F28"))-IFERROR(FIND(".",INDIRECT("F28")),LEN(INDIRECT("F28"))))&gt;=2,     "[非常勤-人数] " &amp;定義値!$AE$9,
    IF(AND(INDIRECT("F28")&lt;&gt;"",OR(INDIRECT("F28")&lt;定義値!$L$9,INDIRECT("F28")&gt;定義値!$M$9)),   "[非常勤-人数] " &amp;定義値!$L$9 &amp;定義値!$AE$14 &amp;定義値!$M$9 &amp;定義値!$AE$15,
    IF(ISTEXT(INDIRECT("G28")),                                                               "[非常勤-給料] " &amp;定義値!$AE$10,
    IF((LEN(INDIRECT("G28"))-IFERROR(FIND(".",INDIRECT("G28")),LEN(INDIRECT("G28"))))&gt;=1,     "[非常勤-給料] " &amp;定義値!$AE$10,
    IF(AND(INDIRECT("G28")&lt;&gt;"",OR(INDIRECT("G28")&lt;定義値!$L$10,INDIRECT("G28")&gt;定義値!$M$10)), "[非常勤-給料] " &amp;定義値!$L$10 &amp;定義値!$AE$14 &amp;定義値!$M$10 &amp;定義値!$AE$16,
    IF(ISTEXT(INDIRECT("H28")),                                                               "[非常勤-賞与] " &amp;定義値!$AE$10,
    IF((LEN(INDIRECT("H28"))-IFERROR(FIND(".",INDIRECT("H28")),LEN(INDIRECT("H28"))))&gt;=1,     "[非常勤-賞与] " &amp;定義値!$AE$10,
    IF(AND(INDIRECT("H28")&lt;&gt;"",OR(INDIRECT("H28")&lt;定義値!$L$11,INDIRECT("H28")&gt;定義値!$M$11)), "[非常勤-賞与] " &amp;定義値!$L$11 &amp;定義値!$AE$14 &amp;定義値!$M$11 &amp;定義値!$AE$16,
    IF(ISTEXT(INDIRECT("I28")),                                                               "[常勤及び非常勤-人数] " &amp;定義値!$AE$11,
    IF((LEN(INDIRECT("I28"))-IFERROR(FIND(".",INDIRECT("I28")),LEN(INDIRECT("I28"))))&gt;=2,     "[常勤及び非常勤-人数] " &amp;定義値!$AE$9,
    IF(AND(INDIRECT("I28")&lt;&gt;"",OR(INDIRECT("I28")&lt;定義値!$L$12,INDIRECT("I28")&gt;定義値!$M$12)), "[常勤及び非常勤-人数] " &amp;定義値!$L$12 &amp;定義値!$AE$14 &amp;定義値!$M$12 &amp;定義値!$AE$15,
    IF(ISTEXT(INDIRECT("J28")),                                                               "[常勤及び非常勤-給料] " &amp;定義値!$AE$10,
    IF((LEN(INDIRECT("J28"))-IFERROR(FIND(".",INDIRECT("J28")),LEN(INDIRECT("J28"))))&gt;=1,     "[常勤及び非常勤-給料] " &amp;定義値!$AE$10,
    IF(AND(INDIRECT("J28")&lt;&gt;"",OR(INDIRECT("J28")&lt;定義値!$L$13,INDIRECT("J28")&gt;定義値!$M$13)), "[常勤及び非常勤-給料] " &amp;定義値!$L$13 &amp;定義値!$AE$14 &amp;定義値!$M$13 &amp;定義値!$AE$16,
    IF(ISTEXT(INDIRECT("K28")),                                                               "[常勤及び非常勤-賞与] " &amp;定義値!$AE$10,
    IF((LEN(INDIRECT("K28"))-IFERROR(FIND(".",INDIRECT("K28")),LEN(INDIRECT("K28"))))&gt;=1,     "[常勤及び非常勤-賞与] " &amp;定義値!$AE$10,
    IF(AND(INDIRECT("K28")&lt;&gt;"",OR(INDIRECT("K28")&lt;定義値!$L$14,INDIRECT("K28")&gt;定義値!$M$14)), "[常勤及び非常勤-賞与] " &amp;定義値!$L$14 &amp;定義値!$AE$14 &amp;定義値!$M$14 &amp;定義値!$AE$16,
    ""
))))))))))))))))))))))))))))</f>
        <v/>
      </c>
      <c r="O28" s="32" t="str">
        <f t="shared" si="0"/>
        <v>機能訓練担当職員(言語聴覚士含む)</v>
      </c>
      <c r="P28" s="131" t="str" cm="1">
        <f t="array" aca="1" ref="P28" ca="1">IFERROR(ROUNDDOWN((INDIRECT("D28")+(INDIRECT("E28")/12))/INDIRECT("C28"),0),"")</f>
        <v/>
      </c>
      <c r="Q28" s="131" t="str" cm="1">
        <f t="array" aca="1" ref="Q28" ca="1">IFERROR(ROUNDDOWN((INDIRECT("G28")+(INDIRECT("H28")/12))/INDIRECT("F28"),0),"")</f>
        <v/>
      </c>
      <c r="R28" s="131" t="str" cm="1">
        <f t="array" aca="1" ref="R28" ca="1">IFERROR(ROUNDDOWN((INDIRECT("J28")+(INDIRECT("K28")/12))/INDIRECT("I28"),0),"")</f>
        <v/>
      </c>
    </row>
    <row r="29" spans="2:18">
      <c r="B29" s="25" t="s">
        <v>379</v>
      </c>
      <c r="C29" s="84"/>
      <c r="D29" s="70"/>
      <c r="E29" s="71"/>
      <c r="F29" s="89"/>
      <c r="G29" s="70"/>
      <c r="H29" s="71"/>
      <c r="I29" s="89"/>
      <c r="J29" s="70"/>
      <c r="K29" s="78"/>
      <c r="M29" s="98" t="str" cm="1">
        <f t="array" aca="1" ref="M29" ca="1">IF(AND(INDIRECT("C29"):INDIRECT("K29")=""), "",
    IF(ISTEXT(INDIRECT("C29")),                                                               "[常勤-人数] " &amp;定義値!$AE$11,
    IF((LEN(INDIRECT("C29"))-IFERROR(FIND(".",INDIRECT("C29")),LEN(INDIRECT("C29"))))&gt;=2,     "[常勤-人数] " &amp;定義値!$AE$9,
    IF(AND(INDIRECT("C29")&lt;&gt;"",OR(INDIRECT("C29")&lt;定義値!$L$6,INDIRECT("C29")&gt;定義値!$M$6)),   "[常勤-人数] " &amp;定義値!$L$6 &amp;定義値!$AE$14 &amp;定義値!$M$6 &amp;定義値!$AE$15,
    IF(ISTEXT(INDIRECT("D29")),                                                               "[常勤-給料] " &amp;定義値!$AE$10,
    IF((LEN(INDIRECT("D29"))-IFERROR(FIND(".",INDIRECT("D29")),LEN(INDIRECT("D29"))))&gt;=1,     "[常勤-給料] " &amp;定義値!$AE$10,
    IF(AND(INDIRECT("D29")&lt;&gt;"",OR(INDIRECT("D29")&lt;定義値!$L$7,INDIRECT("D29")&gt;定義値!$M$7)),   "[常勤-給料] " &amp;定義値!$L$7 &amp;定義値!$AE$14 &amp;定義値!$M$7 &amp;定義値!$AE$16,
    IF(ISTEXT(INDIRECT("E29")),                                                               "[常勤-賞与] " &amp;定義値!$AE$10,
    IF((LEN(INDIRECT("E29"))-IFERROR(FIND(".",INDIRECT("E29")),LEN(INDIRECT("E29"))))&gt;=1,     "[常勤-賞与] " &amp;定義値!$AE$10,
    IF(AND(INDIRECT("E29")&lt;&gt;"",OR(INDIRECT("E29")&lt;定義値!$L$8,INDIRECT("E29")&gt;定義値!$M$8)),   "[常勤-賞与] " &amp;定義値!$L$8 &amp;定義値!$AE$14 &amp;定義値!$M$8 &amp;定義値!$AE$16,
    IF(ISTEXT(INDIRECT("F29")),                                                               "[非常勤-人数] " &amp;定義値!$AE$11,
    IF((LEN(INDIRECT("F29"))-IFERROR(FIND(".",INDIRECT("F29")),LEN(INDIRECT("F29"))))&gt;=2,     "[非常勤-人数] " &amp;定義値!$AE$9,
    IF(AND(INDIRECT("F29")&lt;&gt;"",OR(INDIRECT("F29")&lt;定義値!$L$9,INDIRECT("F29")&gt;定義値!$M$9)),   "[非常勤-人数] " &amp;定義値!$L$9 &amp;定義値!$AE$14 &amp;定義値!$M$9 &amp;定義値!$AE$15,
    IF(ISTEXT(INDIRECT("G29")),                                                               "[非常勤-給料] " &amp;定義値!$AE$10,
    IF((LEN(INDIRECT("G29"))-IFERROR(FIND(".",INDIRECT("G29")),LEN(INDIRECT("G29"))))&gt;=1,     "[非常勤-給料] " &amp;定義値!$AE$10,
    IF(AND(INDIRECT("G29")&lt;&gt;"",OR(INDIRECT("G29")&lt;定義値!$L$10,INDIRECT("G29")&gt;定義値!$M$10)), "[非常勤-給料] " &amp;定義値!$L$10 &amp;定義値!$AE$14 &amp;定義値!$M$10 &amp;定義値!$AE$16,
    IF(ISTEXT(INDIRECT("H29")),                                                               "[非常勤-賞与] " &amp;定義値!$AE$10,
    IF((LEN(INDIRECT("H29"))-IFERROR(FIND(".",INDIRECT("H29")),LEN(INDIRECT("H29"))))&gt;=1,     "[非常勤-賞与] " &amp;定義値!$AE$10,
    IF(AND(INDIRECT("H29")&lt;&gt;"",OR(INDIRECT("H29")&lt;定義値!$L$11,INDIRECT("H29")&gt;定義値!$M$11)), "[非常勤-賞与] " &amp;定義値!$L$11 &amp;定義値!$AE$14 &amp;定義値!$M$11 &amp;定義値!$AE$16,
    IF(ISTEXT(INDIRECT("I29")),                                                               "[常勤及び非常勤-人数] " &amp;定義値!$AE$11,
    IF((LEN(INDIRECT("I29"))-IFERROR(FIND(".",INDIRECT("I29")),LEN(INDIRECT("I29"))))&gt;=2,     "[常勤及び非常勤-人数] " &amp;定義値!$AE$9,
    IF(AND(INDIRECT("I29")&lt;&gt;"",OR(INDIRECT("I29")&lt;定義値!$L$12,INDIRECT("I29")&gt;定義値!$M$12)), "[常勤及び非常勤-人数] " &amp;定義値!$L$12 &amp;定義値!$AE$14 &amp;定義値!$M$12 &amp;定義値!$AE$15,
    IF(ISTEXT(INDIRECT("J29")),                                                               "[常勤及び非常勤-給料] " &amp;定義値!$AE$10,
    IF((LEN(INDIRECT("J29"))-IFERROR(FIND(".",INDIRECT("J29")),LEN(INDIRECT("J29"))))&gt;=1,     "[常勤及び非常勤-給料] " &amp;定義値!$AE$10,
    IF(AND(INDIRECT("J29")&lt;&gt;"",OR(INDIRECT("J29")&lt;定義値!$L$13,INDIRECT("J29")&gt;定義値!$M$13)), "[常勤及び非常勤-給料] " &amp;定義値!$L$13 &amp;定義値!$AE$14 &amp;定義値!$M$13 &amp;定義値!$AE$16,
    IF(ISTEXT(INDIRECT("K29")),                                                               "[常勤及び非常勤-賞与] " &amp;定義値!$AE$10,
    IF((LEN(INDIRECT("K29"))-IFERROR(FIND(".",INDIRECT("K29")),LEN(INDIRECT("K29"))))&gt;=1,     "[常勤及び非常勤-賞与] " &amp;定義値!$AE$10,
    IF(AND(INDIRECT("K29")&lt;&gt;"",OR(INDIRECT("K29")&lt;定義値!$L$14,INDIRECT("K29")&gt;定義値!$M$14)), "[常勤及び非常勤-賞与] " &amp;定義値!$L$14 &amp;定義値!$AE$14 &amp;定義値!$M$14 &amp;定義値!$AE$16,
    ""
))))))))))))))))))))))))))))</f>
        <v/>
      </c>
      <c r="O29" s="32" t="str">
        <f t="shared" si="0"/>
        <v>心理指導担当職員(公認心理師含む)</v>
      </c>
      <c r="P29" s="131" t="str" cm="1">
        <f t="array" aca="1" ref="P29" ca="1">IFERROR(ROUNDDOWN((INDIRECT("D29")+(INDIRECT("E29")/12))/INDIRECT("C29"),0),"")</f>
        <v/>
      </c>
      <c r="Q29" s="131" t="str" cm="1">
        <f t="array" aca="1" ref="Q29" ca="1">IFERROR(ROUNDDOWN((INDIRECT("G29")+(INDIRECT("H29")/12))/INDIRECT("F29"),0),"")</f>
        <v/>
      </c>
      <c r="R29" s="131" t="str" cm="1">
        <f t="array" aca="1" ref="R29" ca="1">IFERROR(ROUNDDOWN((INDIRECT("J29")+(INDIRECT("K29")/12))/INDIRECT("I29"),0),"")</f>
        <v/>
      </c>
    </row>
    <row r="30" spans="2:18">
      <c r="B30" s="34" t="s">
        <v>52</v>
      </c>
      <c r="C30" s="62"/>
      <c r="D30" s="72"/>
      <c r="E30" s="72"/>
      <c r="F30" s="63"/>
      <c r="G30" s="72"/>
      <c r="H30" s="72"/>
      <c r="I30" s="63"/>
      <c r="J30" s="72"/>
      <c r="K30" s="79"/>
      <c r="M30" s="98" t="str" cm="1">
        <f t="array" aca="1" ref="M30" ca="1">IF(AND(INDIRECT("C30"):INDIRECT("K30")=""), "",
    IF(ISTEXT(INDIRECT("C30")),                                                               "[常勤-人数] " &amp;定義値!$AE$11,
    IF((LEN(INDIRECT("C30"))-IFERROR(FIND(".",INDIRECT("C30")),LEN(INDIRECT("C30"))))&gt;=2,     "[常勤-人数] " &amp;定義値!$AE$9,
    IF(AND(INDIRECT("C30")&lt;&gt;"",OR(INDIRECT("C30")&lt;定義値!$L$6,INDIRECT("C30")&gt;定義値!$M$6)),   "[常勤-人数] " &amp;定義値!$L$6 &amp;定義値!$AE$14 &amp;定義値!$M$6 &amp;定義値!$AE$15,
    IF(ISTEXT(INDIRECT("D30")),                                                               "[常勤-給料] " &amp;定義値!$AE$10,
    IF((LEN(INDIRECT("D30"))-IFERROR(FIND(".",INDIRECT("D30")),LEN(INDIRECT("D30"))))&gt;=1,     "[常勤-給料] " &amp;定義値!$AE$10,
    IF(AND(INDIRECT("D30")&lt;&gt;"",OR(INDIRECT("D30")&lt;定義値!$L$7,INDIRECT("D30")&gt;定義値!$M$7)),   "[常勤-給料] " &amp;定義値!$L$7 &amp;定義値!$AE$14 &amp;定義値!$M$7 &amp;定義値!$AE$15,
    IF(ISTEXT(INDIRECT("E30")),                                                               "[常勤-賞与] " &amp;定義値!$AE$10,
    IF((LEN(INDIRECT("E30"))-IFERROR(FIND(".",INDIRECT("E30")),LEN(INDIRECT("E30"))))&gt;=1,     "[常勤-賞与] " &amp;定義値!$AE$10,
    IF(AND(INDIRECT("E30")&lt;&gt;"",OR(INDIRECT("E30")&lt;定義値!$L$8,INDIRECT("E30")&gt;定義値!$M$8)),   "[常勤-賞与] " &amp;定義値!$L$8 &amp;定義値!$AE$14 &amp;定義値!$M$8 &amp;定義値!$AE$15,
    IF(ISTEXT(INDIRECT("F30")),                                                               "[非常勤-人数] " &amp;定義値!$AE$11,
    IF((LEN(INDIRECT("F30"))-IFERROR(FIND(".",INDIRECT("F30")),LEN(INDIRECT("F30"))))&gt;=2,     "[非常勤-人数] " &amp;定義値!$AE$9,
    IF(AND(INDIRECT("F30")&lt;&gt;"",OR(INDIRECT("F30")&lt;定義値!$L$9,INDIRECT("F30")&gt;定義値!$M$9)),   "[非常勤-人数] " &amp;定義値!$L$9 &amp;定義値!$AE$14 &amp;定義値!$M$9 &amp;定義値!$AE$15,
    IF(ISTEXT(INDIRECT("G30")),                                                               "[非常勤-給料] " &amp;定義値!$AE$10,
    IF((LEN(INDIRECT("G30"))-IFERROR(FIND(".",INDIRECT("G30")),LEN(INDIRECT("G30"))))&gt;=1,     "[非常勤-給料] " &amp;定義値!$AE$10,
    IF(AND(INDIRECT("G30")&lt;&gt;"",OR(INDIRECT("G30")&lt;定義値!$L$10,INDIRECT("G30")&gt;定義値!$M$10)), "[非常勤-給料] " &amp;定義値!$L$10 &amp;定義値!$AE$14 &amp;定義値!$M$10 &amp;定義値!$AE$15,
    IF(ISTEXT(INDIRECT("H30")),                                                               "[非常勤-賞与] " &amp;定義値!$AE$10,
    IF((LEN(INDIRECT("H30"))-IFERROR(FIND(".",INDIRECT("H30")),LEN(INDIRECT("H30"))))&gt;=1,     "[非常勤-賞与] " &amp;定義値!$AE$10,
    IF(AND(INDIRECT("H30")&lt;&gt;"",OR(INDIRECT("H30")&lt;定義値!$L$11,INDIRECT("H30")&gt;定義値!$M$11)), "[非常勤-賞与] " &amp;定義値!$L$11 &amp;定義値!$AE$14 &amp;定義値!$M$11 &amp;定義値!$AE$15,
    IF(ISTEXT(INDIRECT("I30")),                                                               "[常勤及び非常勤-人数] " &amp;定義値!$AE$11,
    IF((LEN(INDIRECT("I30"))-IFERROR(FIND(".",INDIRECT("I30")),LEN(INDIRECT("I30"))))&gt;=2,     "[常勤及び非常勤-人数] " &amp;定義値!$AE$9,
    IF(AND(INDIRECT("I30")&lt;&gt;"",OR(INDIRECT("I30")&lt;定義値!$L$12,INDIRECT("I30")&gt;定義値!$M$12)), "[常勤及び非常勤-人数] " &amp;定義値!$L$12 &amp;定義値!$AE$14 &amp;定義値!$M$12 &amp;定義値!$AE$15,
    IF(ISTEXT(INDIRECT("J30")),                                                               "[常勤及び非常勤-給料] " &amp;定義値!$AE$10,
    IF((LEN(INDIRECT("J30"))-IFERROR(FIND(".",INDIRECT("J30")),LEN(INDIRECT("J30"))))&gt;=1,     "[常勤及び非常勤-給料] " &amp;定義値!$AE$10,
    IF(AND(INDIRECT("J30")&lt;&gt;"",OR(INDIRECT("J30")&lt;定義値!$L$13,INDIRECT("J30")&gt;定義値!$M$13)), "[常勤及び非常勤-給料] " &amp;定義値!$L$13 &amp;定義値!$AE$14 &amp;定義値!$M$13 &amp;定義値!$AE$15,
    IF(ISTEXT(INDIRECT("K30")),                                                               "[常勤及び非常勤-賞与] " &amp;定義値!$AE$10,
    IF((LEN(INDIRECT("K30"))-IFERROR(FIND(".",INDIRECT("K30")),LEN(INDIRECT("K30"))))&gt;=1,     "[常勤及び非常勤-賞与] " &amp;定義値!$AE$10,
    IF(AND(INDIRECT("K30")&lt;&gt;"",OR(INDIRECT("K30")&lt;定義値!$L$14,INDIRECT("K30")&gt;定義値!$M$14)), "[常勤及び非常勤-賞与] " &amp;定義値!$L$14 &amp;定義値!$AE$14 &amp;定義値!$M$14 &amp;定義値!$AE$15,
    ""
))))))))))))))))))))))))))))</f>
        <v/>
      </c>
      <c r="O30" s="32" t="str">
        <f t="shared" si="0"/>
        <v>福祉・介護職員</v>
      </c>
      <c r="P30" s="132"/>
      <c r="Q30" s="132"/>
      <c r="R30" s="132"/>
    </row>
    <row r="31" spans="2:18">
      <c r="B31" s="35" t="s">
        <v>21</v>
      </c>
      <c r="C31" s="81"/>
      <c r="D31" s="64"/>
      <c r="E31" s="65"/>
      <c r="F31" s="86"/>
      <c r="G31" s="64"/>
      <c r="H31" s="65"/>
      <c r="I31" s="86"/>
      <c r="J31" s="64"/>
      <c r="K31" s="75"/>
      <c r="M31" s="98" t="str" cm="1">
        <f t="array" aca="1" ref="M31" ca="1">IF(AND(INDIRECT("C31"):INDIRECT("K31")=""), "",
    IF(ISTEXT(INDIRECT("C31")),                                                               "[常勤-人数] " &amp;定義値!$AE$11,
    IF((LEN(INDIRECT("C31"))-IFERROR(FIND(".",INDIRECT("C31")),LEN(INDIRECT("C31"))))&gt;=2,     "[常勤-人数] " &amp;定義値!$AE$9,
    IF(AND(INDIRECT("C31")&lt;&gt;"",OR(INDIRECT("C31")&lt;定義値!$L$6,INDIRECT("C31")&gt;定義値!$M$6)),   "[常勤-人数] " &amp;定義値!$L$6 &amp;定義値!$AE$14 &amp;定義値!$M$6 &amp;定義値!$AE$15,
    IF(ISTEXT(INDIRECT("D31")),                                                               "[常勤-給料] " &amp;定義値!$AE$10,
    IF((LEN(INDIRECT("D31"))-IFERROR(FIND(".",INDIRECT("D31")),LEN(INDIRECT("D31"))))&gt;=1,     "[常勤-給料] " &amp;定義値!$AE$10,
    IF(AND(INDIRECT("D31")&lt;&gt;"",OR(INDIRECT("D31")&lt;定義値!$L$7,INDIRECT("D31")&gt;定義値!$M$7)),   "[常勤-給料] " &amp;定義値!$L$7 &amp;定義値!$AE$14 &amp;定義値!$M$7 &amp;定義値!$AE$16,
    IF(ISTEXT(INDIRECT("E31")),                                                               "[常勤-賞与] " &amp;定義値!$AE$10,
    IF((LEN(INDIRECT("E31"))-IFERROR(FIND(".",INDIRECT("E31")),LEN(INDIRECT("E31"))))&gt;=1,     "[常勤-賞与] " &amp;定義値!$AE$10,
    IF(AND(INDIRECT("E31")&lt;&gt;"",OR(INDIRECT("E31")&lt;定義値!$L$8,INDIRECT("E31")&gt;定義値!$M$8)),   "[常勤-賞与] " &amp;定義値!$L$8 &amp;定義値!$AE$14 &amp;定義値!$M$8 &amp;定義値!$AE$16,
    IF(ISTEXT(INDIRECT("F31")),                                                               "[非常勤-人数] " &amp;定義値!$AE$11,
    IF((LEN(INDIRECT("F31"))-IFERROR(FIND(".",INDIRECT("F31")),LEN(INDIRECT("F31"))))&gt;=2,     "[非常勤-人数] " &amp;定義値!$AE$9,
    IF(AND(INDIRECT("F31")&lt;&gt;"",OR(INDIRECT("F31")&lt;定義値!$L$9,INDIRECT("F31")&gt;定義値!$M$9)),   "[非常勤-人数] " &amp;定義値!$L$9 &amp;定義値!$AE$14 &amp;定義値!$M$9 &amp;定義値!$AE$15,
    IF(ISTEXT(INDIRECT("G31")),                                                               "[非常勤-給料] " &amp;定義値!$AE$10,
    IF((LEN(INDIRECT("G31"))-IFERROR(FIND(".",INDIRECT("G31")),LEN(INDIRECT("G31"))))&gt;=1,     "[非常勤-給料] " &amp;定義値!$AE$10,
    IF(AND(INDIRECT("G31")&lt;&gt;"",OR(INDIRECT("G31")&lt;定義値!$L$10,INDIRECT("G31")&gt;定義値!$M$10)), "[非常勤-給料] " &amp;定義値!$L$10 &amp;定義値!$AE$14 &amp;定義値!$M$10 &amp;定義値!$AE$16,
    IF(ISTEXT(INDIRECT("H31")),                                                               "[非常勤-賞与] " &amp;定義値!$AE$10,
    IF((LEN(INDIRECT("H31"))-IFERROR(FIND(".",INDIRECT("H31")),LEN(INDIRECT("H31"))))&gt;=1,     "[非常勤-賞与] " &amp;定義値!$AE$10,
    IF(AND(INDIRECT("H31")&lt;&gt;"",OR(INDIRECT("H31")&lt;定義値!$L$11,INDIRECT("H31")&gt;定義値!$M$11)), "[非常勤-賞与] " &amp;定義値!$L$11 &amp;定義値!$AE$14 &amp;定義値!$M$11 &amp;定義値!$AE$16,
    IF(ISTEXT(INDIRECT("I31")),                                                               "[常勤及び非常勤-人数] " &amp;定義値!$AE$11,
    IF((LEN(INDIRECT("I31"))-IFERROR(FIND(".",INDIRECT("I31")),LEN(INDIRECT("I31"))))&gt;=2,     "[常勤及び非常勤-人数] " &amp;定義値!$AE$9,
    IF(AND(INDIRECT("I31")&lt;&gt;"",OR(INDIRECT("I31")&lt;定義値!$L$12,INDIRECT("I31")&gt;定義値!$M$12)), "[常勤及び非常勤-人数] " &amp;定義値!$L$12 &amp;定義値!$AE$14 &amp;定義値!$M$12 &amp;定義値!$AE$15,
    IF(ISTEXT(INDIRECT("J31")),                                                               "[常勤及び非常勤-給料] " &amp;定義値!$AE$10,
    IF((LEN(INDIRECT("J31"))-IFERROR(FIND(".",INDIRECT("J31")),LEN(INDIRECT("J31"))))&gt;=1,     "[常勤及び非常勤-給料] " &amp;定義値!$AE$10,
    IF(AND(INDIRECT("J31")&lt;&gt;"",OR(INDIRECT("J31")&lt;定義値!$L$13,INDIRECT("J31")&gt;定義値!$M$13)), "[常勤及び非常勤-給料] " &amp;定義値!$L$13 &amp;定義値!$AE$14 &amp;定義値!$M$13 &amp;定義値!$AE$16,
    IF(ISTEXT(INDIRECT("K31")),                                                               "[常勤及び非常勤-賞与] " &amp;定義値!$AE$10,
    IF((LEN(INDIRECT("K31"))-IFERROR(FIND(".",INDIRECT("K31")),LEN(INDIRECT("K31"))))&gt;=1,     "[常勤及び非常勤-賞与] " &amp;定義値!$AE$10,
    IF(AND(INDIRECT("K31")&lt;&gt;"",OR(INDIRECT("K31")&lt;定義値!$L$14,INDIRECT("K31")&gt;定義値!$M$14)), "[常勤及び非常勤-賞与] " &amp;定義値!$L$14 &amp;定義値!$AE$14 &amp;定義値!$M$14 &amp;定義値!$AE$16,
    ""
))))))))))))))))))))))))))))</f>
        <v/>
      </c>
      <c r="O31" s="32" t="str">
        <f>"　"&amp;B31</f>
        <v>　ホームヘルパー</v>
      </c>
      <c r="P31" s="131" t="str" cm="1">
        <f t="array" aca="1" ref="P31" ca="1">IFERROR(ROUNDDOWN((INDIRECT("D31")+(INDIRECT("E31")/12))/INDIRECT("C31"),0),"")</f>
        <v/>
      </c>
      <c r="Q31" s="131" t="str" cm="1">
        <f t="array" aca="1" ref="Q31" ca="1">IFERROR(ROUNDDOWN((INDIRECT("G31")+(INDIRECT("H31")/12))/INDIRECT("F31"),0),"")</f>
        <v/>
      </c>
      <c r="R31" s="131" t="str" cm="1">
        <f t="array" aca="1" ref="R31" ca="1">IFERROR(ROUNDDOWN((INDIRECT("J31")+(INDIRECT("K31")/12))/INDIRECT("I31"),0),"")</f>
        <v/>
      </c>
    </row>
    <row r="32" spans="2:18">
      <c r="B32" s="36" t="s">
        <v>20</v>
      </c>
      <c r="C32" s="82"/>
      <c r="D32" s="66"/>
      <c r="E32" s="67"/>
      <c r="F32" s="87"/>
      <c r="G32" s="66"/>
      <c r="H32" s="67"/>
      <c r="I32" s="87"/>
      <c r="J32" s="66"/>
      <c r="K32" s="76"/>
      <c r="M32" s="98" t="str" cm="1">
        <f t="array" aca="1" ref="M32" ca="1">IF(AND(INDIRECT("C32"):INDIRECT("K32")=""), "",
    IF(ISTEXT(INDIRECT("C32")),                                                               "[常勤-人数] " &amp;定義値!$AE$11,
    IF((LEN(INDIRECT("C32"))-IFERROR(FIND(".",INDIRECT("C32")),LEN(INDIRECT("C32"))))&gt;=2,     "[常勤-人数] " &amp;定義値!$AE$9,
    IF(AND(INDIRECT("C32")&lt;&gt;"",OR(INDIRECT("C32")&lt;定義値!$L$6,INDIRECT("C32")&gt;定義値!$M$6)),   "[常勤-人数] " &amp;定義値!$L$6 &amp;定義値!$AE$14 &amp;定義値!$M$6 &amp;定義値!$AE$15,
    IF(ISTEXT(INDIRECT("D32")),                                                               "[常勤-給料] " &amp;定義値!$AE$10,
    IF((LEN(INDIRECT("D32"))-IFERROR(FIND(".",INDIRECT("D32")),LEN(INDIRECT("D32"))))&gt;=1,     "[常勤-給料] " &amp;定義値!$AE$10,
    IF(AND(INDIRECT("D32")&lt;&gt;"",OR(INDIRECT("D32")&lt;定義値!$L$7,INDIRECT("D32")&gt;定義値!$M$7)),   "[常勤-給料] " &amp;定義値!$L$7 &amp;定義値!$AE$14 &amp;定義値!$M$7 &amp;定義値!$AE$16,
    IF(ISTEXT(INDIRECT("E32")),                                                               "[常勤-賞与] " &amp;定義値!$AE$10,
    IF((LEN(INDIRECT("E32"))-IFERROR(FIND(".",INDIRECT("E32")),LEN(INDIRECT("E32"))))&gt;=1,     "[常勤-賞与] " &amp;定義値!$AE$10,
    IF(AND(INDIRECT("E32")&lt;&gt;"",OR(INDIRECT("E32")&lt;定義値!$L$8,INDIRECT("E32")&gt;定義値!$M$8)),   "[常勤-賞与] " &amp;定義値!$L$8 &amp;定義値!$AE$14 &amp;定義値!$M$8 &amp;定義値!$AE$16,
    IF(ISTEXT(INDIRECT("F32")),                                                               "[非常勤-人数] " &amp;定義値!$AE$11,
    IF((LEN(INDIRECT("F32"))-IFERROR(FIND(".",INDIRECT("F32")),LEN(INDIRECT("F32"))))&gt;=2,     "[非常勤-人数] " &amp;定義値!$AE$9,
    IF(AND(INDIRECT("F32")&lt;&gt;"",OR(INDIRECT("F32")&lt;定義値!$L$9,INDIRECT("F32")&gt;定義値!$M$9)),   "[非常勤-人数] " &amp;定義値!$L$9 &amp;定義値!$AE$14 &amp;定義値!$M$9 &amp;定義値!$AE$15,
    IF(ISTEXT(INDIRECT("G32")),                                                               "[非常勤-給料] " &amp;定義値!$AE$10,
    IF((LEN(INDIRECT("G32"))-IFERROR(FIND(".",INDIRECT("G32")),LEN(INDIRECT("G32"))))&gt;=1,     "[非常勤-給料] " &amp;定義値!$AE$10,
    IF(AND(INDIRECT("G32")&lt;&gt;"",OR(INDIRECT("G32")&lt;定義値!$L$10,INDIRECT("G32")&gt;定義値!$M$10)), "[非常勤-給料] " &amp;定義値!$L$10 &amp;定義値!$AE$14 &amp;定義値!$M$10 &amp;定義値!$AE$16,
    IF(ISTEXT(INDIRECT("H32")),                                                               "[非常勤-賞与] " &amp;定義値!$AE$10,
    IF((LEN(INDIRECT("H32"))-IFERROR(FIND(".",INDIRECT("H32")),LEN(INDIRECT("H32"))))&gt;=1,     "[非常勤-賞与] " &amp;定義値!$AE$10,
    IF(AND(INDIRECT("H32")&lt;&gt;"",OR(INDIRECT("H32")&lt;定義値!$L$11,INDIRECT("H32")&gt;定義値!$M$11)), "[非常勤-賞与] " &amp;定義値!$L$11 &amp;定義値!$AE$14 &amp;定義値!$M$11 &amp;定義値!$AE$16,
    IF(ISTEXT(INDIRECT("I32")),                                                               "[常勤及び非常勤-人数] " &amp;定義値!$AE$11,
    IF((LEN(INDIRECT("I32"))-IFERROR(FIND(".",INDIRECT("I32")),LEN(INDIRECT("I32"))))&gt;=2,     "[常勤及び非常勤-人数] " &amp;定義値!$AE$9,
    IF(AND(INDIRECT("I32")&lt;&gt;"",OR(INDIRECT("I32")&lt;定義値!$L$12,INDIRECT("I32")&gt;定義値!$M$12)), "[常勤及び非常勤-人数] " &amp;定義値!$L$12 &amp;定義値!$AE$14 &amp;定義値!$M$12 &amp;定義値!$AE$15,
    IF(ISTEXT(INDIRECT("J32")),                                                               "[常勤及び非常勤-給料] " &amp;定義値!$AE$10,
    IF((LEN(INDIRECT("J32"))-IFERROR(FIND(".",INDIRECT("J32")),LEN(INDIRECT("J32"))))&gt;=1,     "[常勤及び非常勤-給料] " &amp;定義値!$AE$10,
    IF(AND(INDIRECT("J32")&lt;&gt;"",OR(INDIRECT("J32")&lt;定義値!$L$13,INDIRECT("J32")&gt;定義値!$M$13)), "[常勤及び非常勤-給料] " &amp;定義値!$L$13 &amp;定義値!$AE$14 &amp;定義値!$M$13 &amp;定義値!$AE$16,
    IF(ISTEXT(INDIRECT("K32")),                                                               "[常勤及び非常勤-賞与] " &amp;定義値!$AE$10,
    IF((LEN(INDIRECT("K32"))-IFERROR(FIND(".",INDIRECT("K32")),LEN(INDIRECT("K32"))))&gt;=1,     "[常勤及び非常勤-賞与] " &amp;定義値!$AE$10,
    IF(AND(INDIRECT("K32")&lt;&gt;"",OR(INDIRECT("K32")&lt;定義値!$L$14,INDIRECT("K32")&gt;定義値!$M$14)), "[常勤及び非常勤-賞与] " &amp;定義値!$L$14 &amp;定義値!$AE$14 &amp;定義値!$M$14 &amp;定義値!$AE$16,
    ""
))))))))))))))))))))))))))))</f>
        <v/>
      </c>
      <c r="O32" s="32" t="str">
        <f t="shared" ref="O32:O44" si="1">"　"&amp;B32</f>
        <v>　生活支援員</v>
      </c>
      <c r="P32" s="131" t="str" cm="1">
        <f t="array" aca="1" ref="P32" ca="1">IFERROR(ROUNDDOWN((INDIRECT("D32")+(INDIRECT("E32")/12))/INDIRECT("C32"),0),"")</f>
        <v/>
      </c>
      <c r="Q32" s="131" t="str" cm="1">
        <f t="array" aca="1" ref="Q32" ca="1">IFERROR(ROUNDDOWN((INDIRECT("G32")+(INDIRECT("H32")/12))/INDIRECT("F32"),0),"")</f>
        <v/>
      </c>
      <c r="R32" s="131" t="str" cm="1">
        <f t="array" aca="1" ref="R32" ca="1">IFERROR(ROUNDDOWN((INDIRECT("J32")+(INDIRECT("K32")/12))/INDIRECT("I32"),0),"")</f>
        <v/>
      </c>
    </row>
    <row r="33" spans="2:18">
      <c r="B33" s="35" t="s">
        <v>23</v>
      </c>
      <c r="C33" s="83">
        <v>1.2</v>
      </c>
      <c r="D33" s="68">
        <v>220433</v>
      </c>
      <c r="E33" s="69">
        <v>0</v>
      </c>
      <c r="F33" s="88"/>
      <c r="G33" s="68"/>
      <c r="H33" s="69"/>
      <c r="I33" s="88"/>
      <c r="J33" s="68"/>
      <c r="K33" s="77"/>
      <c r="M33" s="98" t="str" cm="1">
        <f t="array" aca="1" ref="M33" ca="1">IF(AND(INDIRECT("C33"):INDIRECT("K33")=""), "",
    IF(ISTEXT(INDIRECT("C33")),                                                               "[常勤-人数] " &amp;定義値!$AE$11,
    IF((LEN(INDIRECT("C33"))-IFERROR(FIND(".",INDIRECT("C33")),LEN(INDIRECT("C33"))))&gt;=2,     "[常勤-人数] " &amp;定義値!$AE$9,
    IF(AND(INDIRECT("C33")&lt;&gt;"",OR(INDIRECT("C33")&lt;定義値!$L$6,INDIRECT("C33")&gt;定義値!$M$6)),   "[常勤-人数] " &amp;定義値!$L$6 &amp;定義値!$AE$14 &amp;定義値!$M$6 &amp;定義値!$AE$15,
    IF(ISTEXT(INDIRECT("D33")),                                                               "[常勤-給料] " &amp;定義値!$AE$10,
    IF((LEN(INDIRECT("D33"))-IFERROR(FIND(".",INDIRECT("D33")),LEN(INDIRECT("D33"))))&gt;=1,     "[常勤-給料] " &amp;定義値!$AE$10,
    IF(AND(INDIRECT("D33")&lt;&gt;"",OR(INDIRECT("D33")&lt;定義値!$L$7,INDIRECT("D33")&gt;定義値!$M$7)),   "[常勤-給料] " &amp;定義値!$L$7 &amp;定義値!$AE$14 &amp;定義値!$M$7 &amp;定義値!$AE$16,
    IF(ISTEXT(INDIRECT("E33")),                                                               "[常勤-賞与] " &amp;定義値!$AE$10,
    IF((LEN(INDIRECT("E33"))-IFERROR(FIND(".",INDIRECT("E33")),LEN(INDIRECT("E33"))))&gt;=1,     "[常勤-賞与] " &amp;定義値!$AE$10,
    IF(AND(INDIRECT("E33")&lt;&gt;"",OR(INDIRECT("E33")&lt;定義値!$L$8,INDIRECT("E33")&gt;定義値!$M$8)),   "[常勤-賞与] " &amp;定義値!$L$8 &amp;定義値!$AE$14 &amp;定義値!$M$8 &amp;定義値!$AE$16,
    IF(ISTEXT(INDIRECT("F33")),                                                               "[非常勤-人数] " &amp;定義値!$AE$11,
    IF((LEN(INDIRECT("F33"))-IFERROR(FIND(".",INDIRECT("F33")),LEN(INDIRECT("F33"))))&gt;=2,     "[非常勤-人数] " &amp;定義値!$AE$9,
    IF(AND(INDIRECT("F33")&lt;&gt;"",OR(INDIRECT("F33")&lt;定義値!$L$9,INDIRECT("F33")&gt;定義値!$M$9)),   "[非常勤-人数] " &amp;定義値!$L$9 &amp;定義値!$AE$14 &amp;定義値!$M$9 &amp;定義値!$AE$15,
    IF(ISTEXT(INDIRECT("G33")),                                                               "[非常勤-給料] " &amp;定義値!$AE$10,
    IF((LEN(INDIRECT("G33"))-IFERROR(FIND(".",INDIRECT("G33")),LEN(INDIRECT("G33"))))&gt;=1,     "[非常勤-給料] " &amp;定義値!$AE$10,
    IF(AND(INDIRECT("G33")&lt;&gt;"",OR(INDIRECT("G33")&lt;定義値!$L$10,INDIRECT("G33")&gt;定義値!$M$10)), "[非常勤-給料] " &amp;定義値!$L$10 &amp;定義値!$AE$14 &amp;定義値!$M$10 &amp;定義値!$AE$16,
    IF(ISTEXT(INDIRECT("H33")),                                                               "[非常勤-賞与] " &amp;定義値!$AE$10,
    IF((LEN(INDIRECT("H33"))-IFERROR(FIND(".",INDIRECT("H33")),LEN(INDIRECT("H33"))))&gt;=1,     "[非常勤-賞与] " &amp;定義値!$AE$10,
    IF(AND(INDIRECT("H33")&lt;&gt;"",OR(INDIRECT("H33")&lt;定義値!$L$11,INDIRECT("H33")&gt;定義値!$M$11)), "[非常勤-賞与] " &amp;定義値!$L$11 &amp;定義値!$AE$14 &amp;定義値!$M$11 &amp;定義値!$AE$16,
    IF(ISTEXT(INDIRECT("I33")),                                                               "[常勤及び非常勤-人数] " &amp;定義値!$AE$11,
    IF((LEN(INDIRECT("I33"))-IFERROR(FIND(".",INDIRECT("I33")),LEN(INDIRECT("I33"))))&gt;=2,     "[常勤及び非常勤-人数] " &amp;定義値!$AE$9,
    IF(AND(INDIRECT("I33")&lt;&gt;"",OR(INDIRECT("I33")&lt;定義値!$L$12,INDIRECT("I33")&gt;定義値!$M$12)), "[常勤及び非常勤-人数] " &amp;定義値!$L$12 &amp;定義値!$AE$14 &amp;定義値!$M$12 &amp;定義値!$AE$15,
    IF(ISTEXT(INDIRECT("J33")),                                                               "[常勤及び非常勤-給料] " &amp;定義値!$AE$10,
    IF((LEN(INDIRECT("J33"))-IFERROR(FIND(".",INDIRECT("J33")),LEN(INDIRECT("J33"))))&gt;=1,     "[常勤及び非常勤-給料] " &amp;定義値!$AE$10,
    IF(AND(INDIRECT("J33")&lt;&gt;"",OR(INDIRECT("J33")&lt;定義値!$L$13,INDIRECT("J33")&gt;定義値!$M$13)), "[常勤及び非常勤-給料] " &amp;定義値!$L$13 &amp;定義値!$AE$14 &amp;定義値!$M$13 &amp;定義値!$AE$16,
    IF(ISTEXT(INDIRECT("K33")),                                                               "[常勤及び非常勤-賞与] " &amp;定義値!$AE$10,
    IF((LEN(INDIRECT("K33"))-IFERROR(FIND(".",INDIRECT("K33")),LEN(INDIRECT("K33"))))&gt;=1,     "[常勤及び非常勤-賞与] " &amp;定義値!$AE$10,
    IF(AND(INDIRECT("K33")&lt;&gt;"",OR(INDIRECT("K33")&lt;定義値!$L$14,INDIRECT("K33")&gt;定義値!$M$14)), "[常勤及び非常勤-賞与] " &amp;定義値!$L$14 &amp;定義値!$AE$14 &amp;定義値!$M$14 &amp;定義値!$AE$16,
    ""
))))))))))))))))))))))))))))</f>
        <v/>
      </c>
      <c r="O33" s="32" t="str">
        <f t="shared" si="1"/>
        <v>　児童指導員</v>
      </c>
      <c r="P33" s="131" cm="1">
        <f t="array" aca="1" ref="P33" ca="1">IFERROR(ROUNDDOWN((INDIRECT("D33")+(INDIRECT("E33")/12))/INDIRECT("C33"),0),"")</f>
        <v>183694</v>
      </c>
      <c r="Q33" s="131" t="str" cm="1">
        <f t="array" aca="1" ref="Q33" ca="1">IFERROR(ROUNDDOWN((INDIRECT("G33")+(INDIRECT("H33")/12))/INDIRECT("F33"),0),"")</f>
        <v/>
      </c>
      <c r="R33" s="131" t="str" cm="1">
        <f t="array" aca="1" ref="R33" ca="1">IFERROR(ROUNDDOWN((INDIRECT("J33")+(INDIRECT("K33")/12))/INDIRECT("I33"),0),"")</f>
        <v/>
      </c>
    </row>
    <row r="34" spans="2:18">
      <c r="B34" s="36" t="s">
        <v>24</v>
      </c>
      <c r="C34" s="82">
        <v>1.4</v>
      </c>
      <c r="D34" s="66">
        <v>381171</v>
      </c>
      <c r="E34" s="67">
        <v>0</v>
      </c>
      <c r="F34" s="87"/>
      <c r="G34" s="66"/>
      <c r="H34" s="67"/>
      <c r="I34" s="87"/>
      <c r="J34" s="66"/>
      <c r="K34" s="76"/>
      <c r="M34" s="98" t="str" cm="1">
        <f t="array" aca="1" ref="M34" ca="1">IF(AND(INDIRECT("C34"):INDIRECT("K34")=""), "",
    IF(ISTEXT(INDIRECT("C34")),                                                               "[常勤-人数] " &amp;定義値!$AE$11,
    IF((LEN(INDIRECT("C34"))-IFERROR(FIND(".",INDIRECT("C34")),LEN(INDIRECT("C34"))))&gt;=2,     "[常勤-人数] " &amp;定義値!$AE$9,
    IF(AND(INDIRECT("C34")&lt;&gt;"",OR(INDIRECT("C34")&lt;定義値!$L$6,INDIRECT("C34")&gt;定義値!$M$6)),   "[常勤-人数] " &amp;定義値!$L$6 &amp;定義値!$AE$14 &amp;定義値!$M$6 &amp;定義値!$AE$15,
    IF(ISTEXT(INDIRECT("D34")),                                                               "[常勤-給料] " &amp;定義値!$AE$10,
    IF((LEN(INDIRECT("D34"))-IFERROR(FIND(".",INDIRECT("D34")),LEN(INDIRECT("D34"))))&gt;=1,     "[常勤-給料] " &amp;定義値!$AE$10,
    IF(AND(INDIRECT("D34")&lt;&gt;"",OR(INDIRECT("D34")&lt;定義値!$L$7,INDIRECT("D34")&gt;定義値!$M$7)),   "[常勤-給料] " &amp;定義値!$L$7 &amp;定義値!$AE$14 &amp;定義値!$M$7 &amp;定義値!$AE$16,
    IF(ISTEXT(INDIRECT("E34")),                                                               "[常勤-賞与] " &amp;定義値!$AE$10,
    IF((LEN(INDIRECT("E34"))-IFERROR(FIND(".",INDIRECT("E34")),LEN(INDIRECT("E34"))))&gt;=1,     "[常勤-賞与] " &amp;定義値!$AE$10,
    IF(AND(INDIRECT("E34")&lt;&gt;"",OR(INDIRECT("E34")&lt;定義値!$L$8,INDIRECT("E34")&gt;定義値!$M$8)),   "[常勤-賞与] " &amp;定義値!$L$8 &amp;定義値!$AE$14 &amp;定義値!$M$8 &amp;定義値!$AE$16,
    IF(ISTEXT(INDIRECT("F34")),                                                               "[非常勤-人数] " &amp;定義値!$AE$11,
    IF((LEN(INDIRECT("F34"))-IFERROR(FIND(".",INDIRECT("F34")),LEN(INDIRECT("F34"))))&gt;=2,     "[非常勤-人数] " &amp;定義値!$AE$9,
    IF(AND(INDIRECT("F34")&lt;&gt;"",OR(INDIRECT("F34")&lt;定義値!$L$9,INDIRECT("F34")&gt;定義値!$M$9)),   "[非常勤-人数] " &amp;定義値!$L$9 &amp;定義値!$AE$14 &amp;定義値!$M$9 &amp;定義値!$AE$15,
    IF(ISTEXT(INDIRECT("G34")),                                                               "[非常勤-給料] " &amp;定義値!$AE$10,
    IF((LEN(INDIRECT("G34"))-IFERROR(FIND(".",INDIRECT("G34")),LEN(INDIRECT("G34"))))&gt;=1,     "[非常勤-給料] " &amp;定義値!$AE$10,
    IF(AND(INDIRECT("G34")&lt;&gt;"",OR(INDIRECT("G34")&lt;定義値!$L$10,INDIRECT("G34")&gt;定義値!$M$10)), "[非常勤-給料] " &amp;定義値!$L$10 &amp;定義値!$AE$14 &amp;定義値!$M$10 &amp;定義値!$AE$16,
    IF(ISTEXT(INDIRECT("H34")),                                                               "[非常勤-賞与] " &amp;定義値!$AE$10,
    IF((LEN(INDIRECT("H34"))-IFERROR(FIND(".",INDIRECT("H34")),LEN(INDIRECT("H34"))))&gt;=1,     "[非常勤-賞与] " &amp;定義値!$AE$10,
    IF(AND(INDIRECT("H34")&lt;&gt;"",OR(INDIRECT("H34")&lt;定義値!$L$11,INDIRECT("H34")&gt;定義値!$M$11)), "[非常勤-賞与] " &amp;定義値!$L$11 &amp;定義値!$AE$14 &amp;定義値!$M$11 &amp;定義値!$AE$16,
    IF(ISTEXT(INDIRECT("I34")),                                                               "[常勤及び非常勤-人数] " &amp;定義値!$AE$11,
    IF((LEN(INDIRECT("I34"))-IFERROR(FIND(".",INDIRECT("I34")),LEN(INDIRECT("I34"))))&gt;=2,     "[常勤及び非常勤-人数] " &amp;定義値!$AE$9,
    IF(AND(INDIRECT("I34")&lt;&gt;"",OR(INDIRECT("I34")&lt;定義値!$L$12,INDIRECT("I34")&gt;定義値!$M$12)), "[常勤及び非常勤-人数] " &amp;定義値!$L$12 &amp;定義値!$AE$14 &amp;定義値!$M$12 &amp;定義値!$AE$15,
    IF(ISTEXT(INDIRECT("J34")),                                                               "[常勤及び非常勤-給料] " &amp;定義値!$AE$10,
    IF((LEN(INDIRECT("J34"))-IFERROR(FIND(".",INDIRECT("J34")),LEN(INDIRECT("J34"))))&gt;=1,     "[常勤及び非常勤-給料] " &amp;定義値!$AE$10,
    IF(AND(INDIRECT("J34")&lt;&gt;"",OR(INDIRECT("J34")&lt;定義値!$L$13,INDIRECT("J34")&gt;定義値!$M$13)), "[常勤及び非常勤-給料] " &amp;定義値!$L$13 &amp;定義値!$AE$14 &amp;定義値!$M$13 &amp;定義値!$AE$16,
    IF(ISTEXT(INDIRECT("K34")),                                                               "[常勤及び非常勤-賞与] " &amp;定義値!$AE$10,
    IF((LEN(INDIRECT("K34"))-IFERROR(FIND(".",INDIRECT("K34")),LEN(INDIRECT("K34"))))&gt;=1,     "[常勤及び非常勤-賞与] " &amp;定義値!$AE$10,
    IF(AND(INDIRECT("K34")&lt;&gt;"",OR(INDIRECT("K34")&lt;定義値!$L$14,INDIRECT("K34")&gt;定義値!$M$14)), "[常勤及び非常勤-賞与] " &amp;定義値!$L$14 &amp;定義値!$AE$14 &amp;定義値!$M$14 &amp;定義値!$AE$16,
    ""
))))))))))))))))))))))))))))</f>
        <v/>
      </c>
      <c r="O34" s="32" t="str">
        <f t="shared" si="1"/>
        <v>　保育士</v>
      </c>
      <c r="P34" s="131" cm="1">
        <f t="array" aca="1" ref="P34" ca="1">IFERROR(ROUNDDOWN((INDIRECT("D34")+(INDIRECT("E34")/12))/INDIRECT("C34"),0),"")</f>
        <v>272265</v>
      </c>
      <c r="Q34" s="131" t="str" cm="1">
        <f t="array" aca="1" ref="Q34" ca="1">IFERROR(ROUNDDOWN((INDIRECT("G34")+(INDIRECT("H34")/12))/INDIRECT("F34"),0),"")</f>
        <v/>
      </c>
      <c r="R34" s="131" t="str" cm="1">
        <f t="array" aca="1" ref="R34" ca="1">IFERROR(ROUNDDOWN((INDIRECT("J34")+(INDIRECT("K34")/12))/INDIRECT("I34"),0),"")</f>
        <v/>
      </c>
    </row>
    <row r="35" spans="2:18">
      <c r="B35" s="35" t="s">
        <v>22</v>
      </c>
      <c r="C35" s="83"/>
      <c r="D35" s="68"/>
      <c r="E35" s="69"/>
      <c r="F35" s="88"/>
      <c r="G35" s="68"/>
      <c r="H35" s="69"/>
      <c r="I35" s="88"/>
      <c r="J35" s="68"/>
      <c r="K35" s="77"/>
      <c r="M35" s="98" t="str" cm="1">
        <f t="array" aca="1" ref="M35" ca="1">IF(AND(INDIRECT("C35"):INDIRECT("K35")=""), "",
    IF(ISTEXT(INDIRECT("C35")),                                                               "[常勤-人数] " &amp;定義値!$AE$11,
    IF((LEN(INDIRECT("C35"))-IFERROR(FIND(".",INDIRECT("C35")),LEN(INDIRECT("C35"))))&gt;=2,     "[常勤-人数] " &amp;定義値!$AE$9,
    IF(AND(INDIRECT("C35")&lt;&gt;"",OR(INDIRECT("C35")&lt;定義値!$L$6,INDIRECT("C35")&gt;定義値!$M$6)),   "[常勤-人数] " &amp;定義値!$L$6 &amp;定義値!$AE$14 &amp;定義値!$M$6 &amp;定義値!$AE$15,
    IF(ISTEXT(INDIRECT("D35")),                                                               "[常勤-給料] " &amp;定義値!$AE$10,
    IF((LEN(INDIRECT("D35"))-IFERROR(FIND(".",INDIRECT("D35")),LEN(INDIRECT("D35"))))&gt;=1,     "[常勤-給料] " &amp;定義値!$AE$10,
    IF(AND(INDIRECT("D35")&lt;&gt;"",OR(INDIRECT("D35")&lt;定義値!$L$7,INDIRECT("D35")&gt;定義値!$M$7)),   "[常勤-給料] " &amp;定義値!$L$7 &amp;定義値!$AE$14 &amp;定義値!$M$7 &amp;定義値!$AE$16,
    IF(ISTEXT(INDIRECT("E35")),                                                               "[常勤-賞与] " &amp;定義値!$AE$10,
    IF((LEN(INDIRECT("E35"))-IFERROR(FIND(".",INDIRECT("E35")),LEN(INDIRECT("E35"))))&gt;=1,     "[常勤-賞与] " &amp;定義値!$AE$10,
    IF(AND(INDIRECT("E35")&lt;&gt;"",OR(INDIRECT("E35")&lt;定義値!$L$8,INDIRECT("E35")&gt;定義値!$M$8)),   "[常勤-賞与] " &amp;定義値!$L$8 &amp;定義値!$AE$14 &amp;定義値!$M$8 &amp;定義値!$AE$16,
    IF(ISTEXT(INDIRECT("F35")),                                                               "[非常勤-人数] " &amp;定義値!$AE$11,
    IF((LEN(INDIRECT("F35"))-IFERROR(FIND(".",INDIRECT("F35")),LEN(INDIRECT("F35"))))&gt;=2,     "[非常勤-人数] " &amp;定義値!$AE$9,
    IF(AND(INDIRECT("F35")&lt;&gt;"",OR(INDIRECT("F35")&lt;定義値!$L$9,INDIRECT("F35")&gt;定義値!$M$9)),   "[非常勤-人数] " &amp;定義値!$L$9 &amp;定義値!$AE$14 &amp;定義値!$M$9 &amp;定義値!$AE$15,
    IF(ISTEXT(INDIRECT("G35")),                                                               "[非常勤-給料] " &amp;定義値!$AE$10,
    IF((LEN(INDIRECT("G35"))-IFERROR(FIND(".",INDIRECT("G35")),LEN(INDIRECT("G35"))))&gt;=1,     "[非常勤-給料] " &amp;定義値!$AE$10,
    IF(AND(INDIRECT("G35")&lt;&gt;"",OR(INDIRECT("G35")&lt;定義値!$L$10,INDIRECT("G35")&gt;定義値!$M$10)), "[非常勤-給料] " &amp;定義値!$L$10 &amp;定義値!$AE$14 &amp;定義値!$M$10 &amp;定義値!$AE$16,
    IF(ISTEXT(INDIRECT("H35")),                                                               "[非常勤-賞与] " &amp;定義値!$AE$10,
    IF((LEN(INDIRECT("H35"))-IFERROR(FIND(".",INDIRECT("H35")),LEN(INDIRECT("H35"))))&gt;=1,     "[非常勤-賞与] " &amp;定義値!$AE$10,
    IF(AND(INDIRECT("H35")&lt;&gt;"",OR(INDIRECT("H35")&lt;定義値!$L$11,INDIRECT("H35")&gt;定義値!$M$11)), "[非常勤-賞与] " &amp;定義値!$L$11 &amp;定義値!$AE$14 &amp;定義値!$M$11 &amp;定義値!$AE$16,
    IF(ISTEXT(INDIRECT("I35")),                                                               "[常勤及び非常勤-人数] " &amp;定義値!$AE$11,
    IF((LEN(INDIRECT("I35"))-IFERROR(FIND(".",INDIRECT("I35")),LEN(INDIRECT("I35"))))&gt;=2,     "[常勤及び非常勤-人数] " &amp;定義値!$AE$9,
    IF(AND(INDIRECT("I35")&lt;&gt;"",OR(INDIRECT("I35")&lt;定義値!$L$12,INDIRECT("I35")&gt;定義値!$M$12)), "[常勤及び非常勤-人数] " &amp;定義値!$L$12 &amp;定義値!$AE$14 &amp;定義値!$M$12 &amp;定義値!$AE$15,
    IF(ISTEXT(INDIRECT("J35")),                                                               "[常勤及び非常勤-給料] " &amp;定義値!$AE$10,
    IF((LEN(INDIRECT("J35"))-IFERROR(FIND(".",INDIRECT("J35")),LEN(INDIRECT("J35"))))&gt;=1,     "[常勤及び非常勤-給料] " &amp;定義値!$AE$10,
    IF(AND(INDIRECT("J35")&lt;&gt;"",OR(INDIRECT("J35")&lt;定義値!$L$13,INDIRECT("J35")&gt;定義値!$M$13)), "[常勤及び非常勤-給料] " &amp;定義値!$L$13 &amp;定義値!$AE$14 &amp;定義値!$M$13 &amp;定義値!$AE$16,
    IF(ISTEXT(INDIRECT("K35")),                                                               "[常勤及び非常勤-賞与] " &amp;定義値!$AE$10,
    IF((LEN(INDIRECT("K35"))-IFERROR(FIND(".",INDIRECT("K35")),LEN(INDIRECT("K35"))))&gt;=1,     "[常勤及び非常勤-賞与] " &amp;定義値!$AE$10,
    IF(AND(INDIRECT("K35")&lt;&gt;"",OR(INDIRECT("K35")&lt;定義値!$L$14,INDIRECT("K35")&gt;定義値!$M$14)), "[常勤及び非常勤-賞与] " &amp;定義値!$L$14 &amp;定義値!$AE$14 &amp;定義値!$M$14 &amp;定義値!$AE$16,
    ""
))))))))))))))))))))))))))))</f>
        <v/>
      </c>
      <c r="O35" s="32" t="str">
        <f t="shared" si="1"/>
        <v>　世話人</v>
      </c>
      <c r="P35" s="131" t="str" cm="1">
        <f t="array" aca="1" ref="P35" ca="1">IFERROR(ROUNDDOWN((INDIRECT("D35")+(INDIRECT("E35")/12))/INDIRECT("C35"),0),"")</f>
        <v/>
      </c>
      <c r="Q35" s="131" t="str" cm="1">
        <f t="array" aca="1" ref="Q35" ca="1">IFERROR(ROUNDDOWN((INDIRECT("G35")+(INDIRECT("H35")/12))/INDIRECT("F35"),0),"")</f>
        <v/>
      </c>
      <c r="R35" s="131" t="str" cm="1">
        <f t="array" aca="1" ref="R35" ca="1">IFERROR(ROUNDDOWN((INDIRECT("J35")+(INDIRECT("K35")/12))/INDIRECT("I35"),0),"")</f>
        <v/>
      </c>
    </row>
    <row r="36" spans="2:18">
      <c r="B36" s="36" t="s">
        <v>17</v>
      </c>
      <c r="C36" s="82"/>
      <c r="D36" s="66"/>
      <c r="E36" s="67"/>
      <c r="F36" s="87"/>
      <c r="G36" s="66"/>
      <c r="H36" s="67"/>
      <c r="I36" s="87"/>
      <c r="J36" s="66"/>
      <c r="K36" s="76"/>
      <c r="M36" s="98" t="str" cm="1">
        <f t="array" aca="1" ref="M36" ca="1">IF(AND(INDIRECT("C36"):INDIRECT("K36")=""), "",
    IF(ISTEXT(INDIRECT("C36")),                                                               "[常勤-人数] " &amp;定義値!$AE$11,
    IF((LEN(INDIRECT("C36"))-IFERROR(FIND(".",INDIRECT("C36")),LEN(INDIRECT("C36"))))&gt;=2,     "[常勤-人数] " &amp;定義値!$AE$9,
    IF(AND(INDIRECT("C36")&lt;&gt;"",OR(INDIRECT("C36")&lt;定義値!$L$6,INDIRECT("C36")&gt;定義値!$M$6)),   "[常勤-人数] " &amp;定義値!$L$6 &amp;定義値!$AE$14 &amp;定義値!$M$6 &amp;定義値!$AE$15,
    IF(ISTEXT(INDIRECT("D36")),                                                               "[常勤-給料] " &amp;定義値!$AE$10,
    IF((LEN(INDIRECT("D36"))-IFERROR(FIND(".",INDIRECT("D36")),LEN(INDIRECT("D36"))))&gt;=1,     "[常勤-給料] " &amp;定義値!$AE$10,
    IF(AND(INDIRECT("D36")&lt;&gt;"",OR(INDIRECT("D36")&lt;定義値!$L$7,INDIRECT("D36")&gt;定義値!$M$7)),   "[常勤-給料] " &amp;定義値!$L$7 &amp;定義値!$AE$14 &amp;定義値!$M$7 &amp;定義値!$AE$16,
    IF(ISTEXT(INDIRECT("E36")),                                                               "[常勤-賞与] " &amp;定義値!$AE$10,
    IF((LEN(INDIRECT("E36"))-IFERROR(FIND(".",INDIRECT("E36")),LEN(INDIRECT("E36"))))&gt;=1,     "[常勤-賞与] " &amp;定義値!$AE$10,
    IF(AND(INDIRECT("E36")&lt;&gt;"",OR(INDIRECT("E36")&lt;定義値!$L$8,INDIRECT("E36")&gt;定義値!$M$8)),   "[常勤-賞与] " &amp;定義値!$L$8 &amp;定義値!$AE$14 &amp;定義値!$M$8 &amp;定義値!$AE$16,
    IF(ISTEXT(INDIRECT("F36")),                                                               "[非常勤-人数] " &amp;定義値!$AE$11,
    IF((LEN(INDIRECT("F36"))-IFERROR(FIND(".",INDIRECT("F36")),LEN(INDIRECT("F36"))))&gt;=2,     "[非常勤-人数] " &amp;定義値!$AE$9,
    IF(AND(INDIRECT("F36")&lt;&gt;"",OR(INDIRECT("F36")&lt;定義値!$L$9,INDIRECT("F36")&gt;定義値!$M$9)),   "[非常勤-人数] " &amp;定義値!$L$9 &amp;定義値!$AE$14 &amp;定義値!$M$9 &amp;定義値!$AE$15,
    IF(ISTEXT(INDIRECT("G36")),                                                               "[非常勤-給料] " &amp;定義値!$AE$10,
    IF((LEN(INDIRECT("G36"))-IFERROR(FIND(".",INDIRECT("G36")),LEN(INDIRECT("G36"))))&gt;=1,     "[非常勤-給料] " &amp;定義値!$AE$10,
    IF(AND(INDIRECT("G36")&lt;&gt;"",OR(INDIRECT("G36")&lt;定義値!$L$10,INDIRECT("G36")&gt;定義値!$M$10)), "[非常勤-給料] " &amp;定義値!$L$10 &amp;定義値!$AE$14 &amp;定義値!$M$10 &amp;定義値!$AE$16,
    IF(ISTEXT(INDIRECT("H36")),                                                               "[非常勤-賞与] " &amp;定義値!$AE$10,
    IF((LEN(INDIRECT("H36"))-IFERROR(FIND(".",INDIRECT("H36")),LEN(INDIRECT("H36"))))&gt;=1,     "[非常勤-賞与] " &amp;定義値!$AE$10,
    IF(AND(INDIRECT("H36")&lt;&gt;"",OR(INDIRECT("H36")&lt;定義値!$L$11,INDIRECT("H36")&gt;定義値!$M$11)), "[非常勤-賞与] " &amp;定義値!$L$11 &amp;定義値!$AE$14 &amp;定義値!$M$11 &amp;定義値!$AE$16,
    IF(ISTEXT(INDIRECT("I36")),                                                               "[常勤及び非常勤-人数] " &amp;定義値!$AE$11,
    IF((LEN(INDIRECT("I36"))-IFERROR(FIND(".",INDIRECT("I36")),LEN(INDIRECT("I36"))))&gt;=2,     "[常勤及び非常勤-人数] " &amp;定義値!$AE$9,
    IF(AND(INDIRECT("I36")&lt;&gt;"",OR(INDIRECT("I36")&lt;定義値!$L$12,INDIRECT("I36")&gt;定義値!$M$12)), "[常勤及び非常勤-人数] " &amp;定義値!$L$12 &amp;定義値!$AE$14 &amp;定義値!$M$12 &amp;定義値!$AE$15,
    IF(ISTEXT(INDIRECT("J36")),                                                               "[常勤及び非常勤-給料] " &amp;定義値!$AE$10,
    IF((LEN(INDIRECT("J36"))-IFERROR(FIND(".",INDIRECT("J36")),LEN(INDIRECT("J36"))))&gt;=1,     "[常勤及び非常勤-給料] " &amp;定義値!$AE$10,
    IF(AND(INDIRECT("J36")&lt;&gt;"",OR(INDIRECT("J36")&lt;定義値!$L$13,INDIRECT("J36")&gt;定義値!$M$13)), "[常勤及び非常勤-給料] " &amp;定義値!$L$13 &amp;定義値!$AE$14 &amp;定義値!$M$13 &amp;定義値!$AE$16,
    IF(ISTEXT(INDIRECT("K36")),                                                               "[常勤及び非常勤-賞与] " &amp;定義値!$AE$10,
    IF((LEN(INDIRECT("K36"))-IFERROR(FIND(".",INDIRECT("K36")),LEN(INDIRECT("K36"))))&gt;=1,     "[常勤及び非常勤-賞与] " &amp;定義値!$AE$10,
    IF(AND(INDIRECT("K36")&lt;&gt;"",OR(INDIRECT("K36")&lt;定義値!$L$14,INDIRECT("K36")&gt;定義値!$M$14)), "[常勤及び非常勤-賞与] " &amp;定義値!$L$14 &amp;定義値!$AE$14 &amp;定義値!$M$14 &amp;定義値!$AE$16,
    ""
))))))))))))))))))))))))))))</f>
        <v/>
      </c>
      <c r="O36" s="32" t="str">
        <f t="shared" si="1"/>
        <v>　職業指導員</v>
      </c>
      <c r="P36" s="131" t="str" cm="1">
        <f t="array" aca="1" ref="P36" ca="1">IFERROR(ROUNDDOWN((INDIRECT("D36")+(INDIRECT("E36")/12))/INDIRECT("C36"),0),"")</f>
        <v/>
      </c>
      <c r="Q36" s="131" t="str" cm="1">
        <f t="array" aca="1" ref="Q36" ca="1">IFERROR(ROUNDDOWN((INDIRECT("G36")+(INDIRECT("H36")/12))/INDIRECT("F36"),0),"")</f>
        <v/>
      </c>
      <c r="R36" s="131" t="str" cm="1">
        <f t="array" aca="1" ref="R36" ca="1">IFERROR(ROUNDDOWN((INDIRECT("J36")+(INDIRECT("K36")/12))/INDIRECT("I36"),0),"")</f>
        <v/>
      </c>
    </row>
    <row r="37" spans="2:18">
      <c r="B37" s="35" t="s">
        <v>15</v>
      </c>
      <c r="C37" s="83"/>
      <c r="D37" s="68"/>
      <c r="E37" s="69"/>
      <c r="F37" s="88"/>
      <c r="G37" s="68"/>
      <c r="H37" s="69"/>
      <c r="I37" s="88"/>
      <c r="J37" s="68"/>
      <c r="K37" s="77"/>
      <c r="M37" s="98" t="str" cm="1">
        <f t="array" aca="1" ref="M37" ca="1">IF(AND(INDIRECT("C37"):INDIRECT("K37")=""), "",
    IF(ISTEXT(INDIRECT("C37")),                                                               "[常勤-人数] " &amp;定義値!$AE$11,
    IF((LEN(INDIRECT("C37"))-IFERROR(FIND(".",INDIRECT("C37")),LEN(INDIRECT("C37"))))&gt;=2,     "[常勤-人数] " &amp;定義値!$AE$9,
    IF(AND(INDIRECT("C37")&lt;&gt;"",OR(INDIRECT("C37")&lt;定義値!$L$6,INDIRECT("C37")&gt;定義値!$M$6)),   "[常勤-人数] " &amp;定義値!$L$6 &amp;定義値!$AE$14 &amp;定義値!$M$6 &amp;定義値!$AE$15,
    IF(ISTEXT(INDIRECT("D37")),                                                               "[常勤-給料] " &amp;定義値!$AE$10,
    IF((LEN(INDIRECT("D37"))-IFERROR(FIND(".",INDIRECT("D37")),LEN(INDIRECT("D37"))))&gt;=1,     "[常勤-給料] " &amp;定義値!$AE$10,
    IF(AND(INDIRECT("D37")&lt;&gt;"",OR(INDIRECT("D37")&lt;定義値!$L$7,INDIRECT("D37")&gt;定義値!$M$7)),   "[常勤-給料] " &amp;定義値!$L$7 &amp;定義値!$AE$14 &amp;定義値!$M$7 &amp;定義値!$AE$16,
    IF(ISTEXT(INDIRECT("E37")),                                                               "[常勤-賞与] " &amp;定義値!$AE$10,
    IF((LEN(INDIRECT("E37"))-IFERROR(FIND(".",INDIRECT("E37")),LEN(INDIRECT("E37"))))&gt;=1,     "[常勤-賞与] " &amp;定義値!$AE$10,
    IF(AND(INDIRECT("E37")&lt;&gt;"",OR(INDIRECT("E37")&lt;定義値!$L$8,INDIRECT("E37")&gt;定義値!$M$8)),   "[常勤-賞与] " &amp;定義値!$L$8 &amp;定義値!$AE$14 &amp;定義値!$M$8 &amp;定義値!$AE$16,
    IF(ISTEXT(INDIRECT("F37")),                                                               "[非常勤-人数] " &amp;定義値!$AE$11,
    IF((LEN(INDIRECT("F37"))-IFERROR(FIND(".",INDIRECT("F37")),LEN(INDIRECT("F37"))))&gt;=2,     "[非常勤-人数] " &amp;定義値!$AE$9,
    IF(AND(INDIRECT("F37")&lt;&gt;"",OR(INDIRECT("F37")&lt;定義値!$L$9,INDIRECT("F37")&gt;定義値!$M$9)),   "[非常勤-人数] " &amp;定義値!$L$9 &amp;定義値!$AE$14 &amp;定義値!$M$9 &amp;定義値!$AE$15,
    IF(ISTEXT(INDIRECT("G37")),                                                               "[非常勤-給料] " &amp;定義値!$AE$10,
    IF((LEN(INDIRECT("G37"))-IFERROR(FIND(".",INDIRECT("G37")),LEN(INDIRECT("G37"))))&gt;=1,     "[非常勤-給料] " &amp;定義値!$AE$10,
    IF(AND(INDIRECT("G37")&lt;&gt;"",OR(INDIRECT("G37")&lt;定義値!$L$10,INDIRECT("G37")&gt;定義値!$M$10)), "[非常勤-給料] " &amp;定義値!$L$10 &amp;定義値!$AE$14 &amp;定義値!$M$10 &amp;定義値!$AE$16,
    IF(ISTEXT(INDIRECT("H37")),                                                               "[非常勤-賞与] " &amp;定義値!$AE$10,
    IF((LEN(INDIRECT("H37"))-IFERROR(FIND(".",INDIRECT("H37")),LEN(INDIRECT("H37"))))&gt;=1,     "[非常勤-賞与] " &amp;定義値!$AE$10,
    IF(AND(INDIRECT("H37")&lt;&gt;"",OR(INDIRECT("H37")&lt;定義値!$L$11,INDIRECT("H37")&gt;定義値!$M$11)), "[非常勤-賞与] " &amp;定義値!$L$11 &amp;定義値!$AE$14 &amp;定義値!$M$11 &amp;定義値!$AE$16,
    IF(ISTEXT(INDIRECT("I37")),                                                               "[常勤及び非常勤-人数] " &amp;定義値!$AE$11,
    IF((LEN(INDIRECT("I37"))-IFERROR(FIND(".",INDIRECT("I37")),LEN(INDIRECT("I37"))))&gt;=2,     "[常勤及び非常勤-人数] " &amp;定義値!$AE$9,
    IF(AND(INDIRECT("I37")&lt;&gt;"",OR(INDIRECT("I37")&lt;定義値!$L$12,INDIRECT("I37")&gt;定義値!$M$12)), "[常勤及び非常勤-人数] " &amp;定義値!$L$12 &amp;定義値!$AE$14 &amp;定義値!$M$12 &amp;定義値!$AE$15,
    IF(ISTEXT(INDIRECT("J37")),                                                               "[常勤及び非常勤-給料] " &amp;定義値!$AE$10,
    IF((LEN(INDIRECT("J37"))-IFERROR(FIND(".",INDIRECT("J37")),LEN(INDIRECT("J37"))))&gt;=1,     "[常勤及び非常勤-給料] " &amp;定義値!$AE$10,
    IF(AND(INDIRECT("J37")&lt;&gt;"",OR(INDIRECT("J37")&lt;定義値!$L$13,INDIRECT("J37")&gt;定義値!$M$13)), "[常勤及び非常勤-給料] " &amp;定義値!$L$13 &amp;定義値!$AE$14 &amp;定義値!$M$13 &amp;定義値!$AE$16,
    IF(ISTEXT(INDIRECT("K37")),                                                               "[常勤及び非常勤-賞与] " &amp;定義値!$AE$10,
    IF((LEN(INDIRECT("K37"))-IFERROR(FIND(".",INDIRECT("K37")),LEN(INDIRECT("K37"))))&gt;=1,     "[常勤及び非常勤-賞与] " &amp;定義値!$AE$10,
    IF(AND(INDIRECT("K37")&lt;&gt;"",OR(INDIRECT("K37")&lt;定義値!$L$14,INDIRECT("K37")&gt;定義値!$M$14)), "[常勤及び非常勤-賞与] " &amp;定義値!$L$14 &amp;定義値!$AE$14 &amp;定義値!$M$14 &amp;定義値!$AE$16,
    ""
))))))))))))))))))))))))))))</f>
        <v/>
      </c>
      <c r="O37" s="32" t="str">
        <f t="shared" si="1"/>
        <v>　地域移行支援員</v>
      </c>
      <c r="P37" s="131" t="str" cm="1">
        <f t="array" aca="1" ref="P37" ca="1">IFERROR(ROUNDDOWN((INDIRECT("D37")+(INDIRECT("E37")/12))/INDIRECT("C37"),0),"")</f>
        <v/>
      </c>
      <c r="Q37" s="131" t="str" cm="1">
        <f t="array" aca="1" ref="Q37" ca="1">IFERROR(ROUNDDOWN((INDIRECT("G37")+(INDIRECT("H37")/12))/INDIRECT("F37"),0),"")</f>
        <v/>
      </c>
      <c r="R37" s="131" t="str" cm="1">
        <f t="array" aca="1" ref="R37" ca="1">IFERROR(ROUNDDOWN((INDIRECT("J37")+(INDIRECT("K37")/12))/INDIRECT("I37"),0),"")</f>
        <v/>
      </c>
    </row>
    <row r="38" spans="2:18">
      <c r="B38" s="36" t="s">
        <v>16</v>
      </c>
      <c r="C38" s="82"/>
      <c r="D38" s="66"/>
      <c r="E38" s="67"/>
      <c r="F38" s="87"/>
      <c r="G38" s="66"/>
      <c r="H38" s="67"/>
      <c r="I38" s="87"/>
      <c r="J38" s="66"/>
      <c r="K38" s="76"/>
      <c r="M38" s="98" t="str" cm="1">
        <f t="array" aca="1" ref="M38" ca="1">IF(AND(INDIRECT("C38"):INDIRECT("K38")=""), "",
    IF(ISTEXT(INDIRECT("C38")),                                                               "[常勤-人数] " &amp;定義値!$AE$11,
    IF((LEN(INDIRECT("C38"))-IFERROR(FIND(".",INDIRECT("C38")),LEN(INDIRECT("C38"))))&gt;=2,     "[常勤-人数] " &amp;定義値!$AE$9,
    IF(AND(INDIRECT("C38")&lt;&gt;"",OR(INDIRECT("C38")&lt;定義値!$L$6,INDIRECT("C38")&gt;定義値!$M$6)),   "[常勤-人数] " &amp;定義値!$L$6 &amp;定義値!$AE$14 &amp;定義値!$M$6 &amp;定義値!$AE$15,
    IF(ISTEXT(INDIRECT("D38")),                                                               "[常勤-給料] " &amp;定義値!$AE$10,
    IF((LEN(INDIRECT("D38"))-IFERROR(FIND(".",INDIRECT("D38")),LEN(INDIRECT("D38"))))&gt;=1,     "[常勤-給料] " &amp;定義値!$AE$10,
    IF(AND(INDIRECT("D38")&lt;&gt;"",OR(INDIRECT("D38")&lt;定義値!$L$7,INDIRECT("D38")&gt;定義値!$M$7)),   "[常勤-給料] " &amp;定義値!$L$7 &amp;定義値!$AE$14 &amp;定義値!$M$7 &amp;定義値!$AE$16,
    IF(ISTEXT(INDIRECT("E38")),                                                               "[常勤-賞与] " &amp;定義値!$AE$10,
    IF((LEN(INDIRECT("E38"))-IFERROR(FIND(".",INDIRECT("E38")),LEN(INDIRECT("E38"))))&gt;=1,     "[常勤-賞与] " &amp;定義値!$AE$10,
    IF(AND(INDIRECT("E38")&lt;&gt;"",OR(INDIRECT("E38")&lt;定義値!$L$8,INDIRECT("E38")&gt;定義値!$M$8)),   "[常勤-賞与] " &amp;定義値!$L$8 &amp;定義値!$AE$14 &amp;定義値!$M$8 &amp;定義値!$AE$16,
    IF(ISTEXT(INDIRECT("F38")),                                                               "[非常勤-人数] " &amp;定義値!$AE$11,
    IF((LEN(INDIRECT("F38"))-IFERROR(FIND(".",INDIRECT("F38")),LEN(INDIRECT("F38"))))&gt;=2,     "[非常勤-人数] " &amp;定義値!$AE$9,
    IF(AND(INDIRECT("F38")&lt;&gt;"",OR(INDIRECT("F38")&lt;定義値!$L$9,INDIRECT("F38")&gt;定義値!$M$9)),   "[非常勤-人数] " &amp;定義値!$L$9 &amp;定義値!$AE$14 &amp;定義値!$M$9 &amp;定義値!$AE$15,
    IF(ISTEXT(INDIRECT("G38")),                                                               "[非常勤-給料] " &amp;定義値!$AE$10,
    IF((LEN(INDIRECT("G38"))-IFERROR(FIND(".",INDIRECT("G38")),LEN(INDIRECT("G38"))))&gt;=1,     "[非常勤-給料] " &amp;定義値!$AE$10,
    IF(AND(INDIRECT("G38")&lt;&gt;"",OR(INDIRECT("G38")&lt;定義値!$L$10,INDIRECT("G38")&gt;定義値!$M$10)), "[非常勤-給料] " &amp;定義値!$L$10 &amp;定義値!$AE$14 &amp;定義値!$M$10 &amp;定義値!$AE$16,
    IF(ISTEXT(INDIRECT("H38")),                                                               "[非常勤-賞与] " &amp;定義値!$AE$10,
    IF((LEN(INDIRECT("H38"))-IFERROR(FIND(".",INDIRECT("H38")),LEN(INDIRECT("H38"))))&gt;=1,     "[非常勤-賞与] " &amp;定義値!$AE$10,
    IF(AND(INDIRECT("H38")&lt;&gt;"",OR(INDIRECT("H38")&lt;定義値!$L$11,INDIRECT("H38")&gt;定義値!$M$11)), "[非常勤-賞与] " &amp;定義値!$L$11 &amp;定義値!$AE$14 &amp;定義値!$M$11 &amp;定義値!$AE$16,
    IF(ISTEXT(INDIRECT("I38")),                                                               "[常勤及び非常勤-人数] " &amp;定義値!$AE$11,
    IF((LEN(INDIRECT("I38"))-IFERROR(FIND(".",INDIRECT("I38")),LEN(INDIRECT("I38"))))&gt;=2,     "[常勤及び非常勤-人数] " &amp;定義値!$AE$9,
    IF(AND(INDIRECT("I38")&lt;&gt;"",OR(INDIRECT("I38")&lt;定義値!$L$12,INDIRECT("I38")&gt;定義値!$M$12)), "[常勤及び非常勤-人数] " &amp;定義値!$L$12 &amp;定義値!$AE$14 &amp;定義値!$M$12 &amp;定義値!$AE$15,
    IF(ISTEXT(INDIRECT("J38")),                                                               "[常勤及び非常勤-給料] " &amp;定義値!$AE$10,
    IF((LEN(INDIRECT("J38"))-IFERROR(FIND(".",INDIRECT("J38")),LEN(INDIRECT("J38"))))&gt;=1,     "[常勤及び非常勤-給料] " &amp;定義値!$AE$10,
    IF(AND(INDIRECT("J38")&lt;&gt;"",OR(INDIRECT("J38")&lt;定義値!$L$13,INDIRECT("J38")&gt;定義値!$M$13)), "[常勤及び非常勤-給料] " &amp;定義値!$L$13 &amp;定義値!$AE$14 &amp;定義値!$M$13 &amp;定義値!$AE$16,
    IF(ISTEXT(INDIRECT("K38")),                                                               "[常勤及び非常勤-賞与] " &amp;定義値!$AE$10,
    IF((LEN(INDIRECT("K38"))-IFERROR(FIND(".",INDIRECT("K38")),LEN(INDIRECT("K38"))))&gt;=1,     "[常勤及び非常勤-賞与] " &amp;定義値!$AE$10,
    IF(AND(INDIRECT("K38")&lt;&gt;"",OR(INDIRECT("K38")&lt;定義値!$L$14,INDIRECT("K38")&gt;定義値!$M$14)), "[常勤及び非常勤-賞与] " &amp;定義値!$L$14 &amp;定義値!$AE$14 &amp;定義値!$M$14 &amp;定義値!$AE$16,
    ""
))))))))))))))))))))))))))))</f>
        <v/>
      </c>
      <c r="O38" s="32" t="str">
        <f t="shared" si="1"/>
        <v>　就労支援員</v>
      </c>
      <c r="P38" s="131" t="str" cm="1">
        <f t="array" aca="1" ref="P38" ca="1">IFERROR(ROUNDDOWN((INDIRECT("D38")+(INDIRECT("E38")/12))/INDIRECT("C38"),0),"")</f>
        <v/>
      </c>
      <c r="Q38" s="131" t="str" cm="1">
        <f t="array" aca="1" ref="Q38" ca="1">IFERROR(ROUNDDOWN((INDIRECT("G38")+(INDIRECT("H38")/12))/INDIRECT("F38"),0),"")</f>
        <v/>
      </c>
      <c r="R38" s="131" t="str" cm="1">
        <f t="array" aca="1" ref="R38" ca="1">IFERROR(ROUNDDOWN((INDIRECT("J38")+(INDIRECT("K38")/12))/INDIRECT("I38"),0),"")</f>
        <v/>
      </c>
    </row>
    <row r="39" spans="2:18">
      <c r="B39" s="35" t="s">
        <v>18</v>
      </c>
      <c r="C39" s="83"/>
      <c r="D39" s="68"/>
      <c r="E39" s="69"/>
      <c r="F39" s="88"/>
      <c r="G39" s="68"/>
      <c r="H39" s="69"/>
      <c r="I39" s="88"/>
      <c r="J39" s="68"/>
      <c r="K39" s="77"/>
      <c r="M39" s="98" t="str" cm="1">
        <f t="array" aca="1" ref="M39" ca="1">IF(AND(INDIRECT("C39"):INDIRECT("K39")=""), "",
    IF(ISTEXT(INDIRECT("C39")),                                                               "[常勤-人数] " &amp;定義値!$AE$11,
    IF((LEN(INDIRECT("C39"))-IFERROR(FIND(".",INDIRECT("C39")),LEN(INDIRECT("C39"))))&gt;=2,     "[常勤-人数] " &amp;定義値!$AE$9,
    IF(AND(INDIRECT("C39")&lt;&gt;"",OR(INDIRECT("C39")&lt;定義値!$L$6,INDIRECT("C39")&gt;定義値!$M$6)),   "[常勤-人数] " &amp;定義値!$L$6 &amp;定義値!$AE$14 &amp;定義値!$M$6 &amp;定義値!$AE$15,
    IF(ISTEXT(INDIRECT("D39")),                                                               "[常勤-給料] " &amp;定義値!$AE$10,
    IF((LEN(INDIRECT("D39"))-IFERROR(FIND(".",INDIRECT("D39")),LEN(INDIRECT("D39"))))&gt;=1,     "[常勤-給料] " &amp;定義値!$AE$10,
    IF(AND(INDIRECT("D39")&lt;&gt;"",OR(INDIRECT("D39")&lt;定義値!$L$7,INDIRECT("D39")&gt;定義値!$M$7)),   "[常勤-給料] " &amp;定義値!$L$7 &amp;定義値!$AE$14 &amp;定義値!$M$7 &amp;定義値!$AE$16,
    IF(ISTEXT(INDIRECT("E39")),                                                               "[常勤-賞与] " &amp;定義値!$AE$10,
    IF((LEN(INDIRECT("E39"))-IFERROR(FIND(".",INDIRECT("E39")),LEN(INDIRECT("E39"))))&gt;=1,     "[常勤-賞与] " &amp;定義値!$AE$10,
    IF(AND(INDIRECT("E39")&lt;&gt;"",OR(INDIRECT("E39")&lt;定義値!$L$8,INDIRECT("E39")&gt;定義値!$M$8)),   "[常勤-賞与] " &amp;定義値!$L$8 &amp;定義値!$AE$14 &amp;定義値!$M$8 &amp;定義値!$AE$16,
    IF(ISTEXT(INDIRECT("F39")),                                                               "[非常勤-人数] " &amp;定義値!$AE$11,
    IF((LEN(INDIRECT("F39"))-IFERROR(FIND(".",INDIRECT("F39")),LEN(INDIRECT("F39"))))&gt;=2,     "[非常勤-人数] " &amp;定義値!$AE$9,
    IF(AND(INDIRECT("F39")&lt;&gt;"",OR(INDIRECT("F39")&lt;定義値!$L$9,INDIRECT("F39")&gt;定義値!$M$9)),   "[非常勤-人数] " &amp;定義値!$L$9 &amp;定義値!$AE$14 &amp;定義値!$M$9 &amp;定義値!$AE$15,
    IF(ISTEXT(INDIRECT("G39")),                                                               "[非常勤-給料] " &amp;定義値!$AE$10,
    IF((LEN(INDIRECT("G39"))-IFERROR(FIND(".",INDIRECT("G39")),LEN(INDIRECT("G39"))))&gt;=1,     "[非常勤-給料] " &amp;定義値!$AE$10,
    IF(AND(INDIRECT("G39")&lt;&gt;"",OR(INDIRECT("G39")&lt;定義値!$L$10,INDIRECT("G39")&gt;定義値!$M$10)), "[非常勤-給料] " &amp;定義値!$L$10 &amp;定義値!$AE$14 &amp;定義値!$M$10 &amp;定義値!$AE$16,
    IF(ISTEXT(INDIRECT("H39")),                                                               "[非常勤-賞与] " &amp;定義値!$AE$10,
    IF((LEN(INDIRECT("H39"))-IFERROR(FIND(".",INDIRECT("H39")),LEN(INDIRECT("H39"))))&gt;=1,     "[非常勤-賞与] " &amp;定義値!$AE$10,
    IF(AND(INDIRECT("H39")&lt;&gt;"",OR(INDIRECT("H39")&lt;定義値!$L$11,INDIRECT("H39")&gt;定義値!$M$11)), "[非常勤-賞与] " &amp;定義値!$L$11 &amp;定義値!$AE$14 &amp;定義値!$M$11 &amp;定義値!$AE$16,
    IF(ISTEXT(INDIRECT("I39")),                                                               "[常勤及び非常勤-人数] " &amp;定義値!$AE$11,
    IF((LEN(INDIRECT("I39"))-IFERROR(FIND(".",INDIRECT("I39")),LEN(INDIRECT("I39"))))&gt;=2,     "[常勤及び非常勤-人数] " &amp;定義値!$AE$9,
    IF(AND(INDIRECT("I39")&lt;&gt;"",OR(INDIRECT("I39")&lt;定義値!$L$12,INDIRECT("I39")&gt;定義値!$M$12)), "[常勤及び非常勤-人数] " &amp;定義値!$L$12 &amp;定義値!$AE$14 &amp;定義値!$M$12 &amp;定義値!$AE$15,
    IF(ISTEXT(INDIRECT("J39")),                                                               "[常勤及び非常勤-給料] " &amp;定義値!$AE$10,
    IF((LEN(INDIRECT("J39"))-IFERROR(FIND(".",INDIRECT("J39")),LEN(INDIRECT("J39"))))&gt;=1,     "[常勤及び非常勤-給料] " &amp;定義値!$AE$10,
    IF(AND(INDIRECT("J39")&lt;&gt;"",OR(INDIRECT("J39")&lt;定義値!$L$13,INDIRECT("J39")&gt;定義値!$M$13)), "[常勤及び非常勤-給料] " &amp;定義値!$L$13 &amp;定義値!$AE$14 &amp;定義値!$M$13 &amp;定義値!$AE$16,
    IF(ISTEXT(INDIRECT("K39")),                                                               "[常勤及び非常勤-賞与] " &amp;定義値!$AE$10,
    IF((LEN(INDIRECT("K39"))-IFERROR(FIND(".",INDIRECT("K39")),LEN(INDIRECT("K39"))))&gt;=1,     "[常勤及び非常勤-賞与] " &amp;定義値!$AE$10,
    IF(AND(INDIRECT("K39")&lt;&gt;"",OR(INDIRECT("K39")&lt;定義値!$L$14,INDIRECT("K39")&gt;定義値!$M$14)), "[常勤及び非常勤-賞与] " &amp;定義値!$L$14 &amp;定義値!$AE$14 &amp;定義値!$M$14 &amp;定義値!$AE$16,
    ""
))))))))))))))))))))))))))))</f>
        <v/>
      </c>
      <c r="O39" s="32" t="str">
        <f t="shared" si="1"/>
        <v>　就労定着支援員</v>
      </c>
      <c r="P39" s="131" t="str" cm="1">
        <f t="array" aca="1" ref="P39" ca="1">IFERROR(ROUNDDOWN((INDIRECT("D39")+(INDIRECT("E39")/12))/INDIRECT("C39"),0),"")</f>
        <v/>
      </c>
      <c r="Q39" s="131" t="str" cm="1">
        <f t="array" aca="1" ref="Q39" ca="1">IFERROR(ROUNDDOWN((INDIRECT("G39")+(INDIRECT("H39")/12))/INDIRECT("F39"),0),"")</f>
        <v/>
      </c>
      <c r="R39" s="131" t="str" cm="1">
        <f t="array" aca="1" ref="R39" ca="1">IFERROR(ROUNDDOWN((INDIRECT("J39")+(INDIRECT("K39")/12))/INDIRECT("I39"),0),"")</f>
        <v/>
      </c>
    </row>
    <row r="40" spans="2:18">
      <c r="B40" s="36" t="s">
        <v>43</v>
      </c>
      <c r="C40" s="82"/>
      <c r="D40" s="66"/>
      <c r="E40" s="67"/>
      <c r="F40" s="87"/>
      <c r="G40" s="66"/>
      <c r="H40" s="67"/>
      <c r="I40" s="87"/>
      <c r="J40" s="66"/>
      <c r="K40" s="76"/>
      <c r="M40" s="98" t="str" cm="1">
        <f t="array" aca="1" ref="M40" ca="1">IF(AND(INDIRECT("C40"):INDIRECT("K40")=""), "",
    IF(ISTEXT(INDIRECT("C40")),                                                               "[常勤-人数] " &amp;定義値!$AE$11,
    IF((LEN(INDIRECT("C40"))-IFERROR(FIND(".",INDIRECT("C40")),LEN(INDIRECT("C40"))))&gt;=2,     "[常勤-人数] " &amp;定義値!$AE$9,
    IF(AND(INDIRECT("C40")&lt;&gt;"",OR(INDIRECT("C40")&lt;定義値!$L$6,INDIRECT("C40")&gt;定義値!$M$6)),   "[常勤-人数] " &amp;定義値!$L$6 &amp;定義値!$AE$14 &amp;定義値!$M$6 &amp;定義値!$AE$15,
    IF(ISTEXT(INDIRECT("D40")),                                                               "[常勤-給料] " &amp;定義値!$AE$10,
    IF((LEN(INDIRECT("D40"))-IFERROR(FIND(".",INDIRECT("D40")),LEN(INDIRECT("D40"))))&gt;=1,     "[常勤-給料] " &amp;定義値!$AE$10,
    IF(AND(INDIRECT("D40")&lt;&gt;"",OR(INDIRECT("D40")&lt;定義値!$L$7,INDIRECT("D40")&gt;定義値!$M$7)),   "[常勤-給料] " &amp;定義値!$L$7 &amp;定義値!$AE$14 &amp;定義値!$M$7 &amp;定義値!$AE$16,
    IF(ISTEXT(INDIRECT("E40")),                                                               "[常勤-賞与] " &amp;定義値!$AE$10,
    IF((LEN(INDIRECT("E40"))-IFERROR(FIND(".",INDIRECT("E40")),LEN(INDIRECT("E40"))))&gt;=1,     "[常勤-賞与] " &amp;定義値!$AE$10,
    IF(AND(INDIRECT("E40")&lt;&gt;"",OR(INDIRECT("E40")&lt;定義値!$L$8,INDIRECT("E40")&gt;定義値!$M$8)),   "[常勤-賞与] " &amp;定義値!$L$8 &amp;定義値!$AE$14 &amp;定義値!$M$8 &amp;定義値!$AE$16,
    IF(ISTEXT(INDIRECT("F40")),                                                               "[非常勤-人数] " &amp;定義値!$AE$11,
    IF((LEN(INDIRECT("F40"))-IFERROR(FIND(".",INDIRECT("F40")),LEN(INDIRECT("F40"))))&gt;=2,     "[非常勤-人数] " &amp;定義値!$AE$9,
    IF(AND(INDIRECT("F40")&lt;&gt;"",OR(INDIRECT("F40")&lt;定義値!$L$9,INDIRECT("F40")&gt;定義値!$M$9)),   "[非常勤-人数] " &amp;定義値!$L$9 &amp;定義値!$AE$14 &amp;定義値!$M$9 &amp;定義値!$AE$15,
    IF(ISTEXT(INDIRECT("G40")),                                                               "[非常勤-給料] " &amp;定義値!$AE$10,
    IF((LEN(INDIRECT("G40"))-IFERROR(FIND(".",INDIRECT("G40")),LEN(INDIRECT("G40"))))&gt;=1,     "[非常勤-給料] " &amp;定義値!$AE$10,
    IF(AND(INDIRECT("G40")&lt;&gt;"",OR(INDIRECT("G40")&lt;定義値!$L$10,INDIRECT("G40")&gt;定義値!$M$10)), "[非常勤-給料] " &amp;定義値!$L$10 &amp;定義値!$AE$14 &amp;定義値!$M$10 &amp;定義値!$AE$16,
    IF(ISTEXT(INDIRECT("H40")),                                                               "[非常勤-賞与] " &amp;定義値!$AE$10,
    IF((LEN(INDIRECT("H40"))-IFERROR(FIND(".",INDIRECT("H40")),LEN(INDIRECT("H40"))))&gt;=1,     "[非常勤-賞与] " &amp;定義値!$AE$10,
    IF(AND(INDIRECT("H40")&lt;&gt;"",OR(INDIRECT("H40")&lt;定義値!$L$11,INDIRECT("H40")&gt;定義値!$M$11)), "[非常勤-賞与] " &amp;定義値!$L$11 &amp;定義値!$AE$14 &amp;定義値!$M$11 &amp;定義値!$AE$16,
    IF(ISTEXT(INDIRECT("I40")),                                                               "[常勤及び非常勤-人数] " &amp;定義値!$AE$11,
    IF((LEN(INDIRECT("I40"))-IFERROR(FIND(".",INDIRECT("I40")),LEN(INDIRECT("I40"))))&gt;=2,     "[常勤及び非常勤-人数] " &amp;定義値!$AE$9,
    IF(AND(INDIRECT("I40")&lt;&gt;"",OR(INDIRECT("I40")&lt;定義値!$L$12,INDIRECT("I40")&gt;定義値!$M$12)), "[常勤及び非常勤-人数] " &amp;定義値!$L$12 &amp;定義値!$AE$14 &amp;定義値!$M$12 &amp;定義値!$AE$15,
    IF(ISTEXT(INDIRECT("J40")),                                                               "[常勤及び非常勤-給料] " &amp;定義値!$AE$10,
    IF((LEN(INDIRECT("J40"))-IFERROR(FIND(".",INDIRECT("J40")),LEN(INDIRECT("J40"))))&gt;=1,     "[常勤及び非常勤-給料] " &amp;定義値!$AE$10,
    IF(AND(INDIRECT("J40")&lt;&gt;"",OR(INDIRECT("J40")&lt;定義値!$L$13,INDIRECT("J40")&gt;定義値!$M$13)), "[常勤及び非常勤-給料] " &amp;定義値!$L$13 &amp;定義値!$AE$14 &amp;定義値!$M$13 &amp;定義値!$AE$16,
    IF(ISTEXT(INDIRECT("K40")),                                                               "[常勤及び非常勤-賞与] " &amp;定義値!$AE$10,
    IF((LEN(INDIRECT("K40"))-IFERROR(FIND(".",INDIRECT("K40")),LEN(INDIRECT("K40"))))&gt;=1,     "[常勤及び非常勤-賞与] " &amp;定義値!$AE$10,
    IF(AND(INDIRECT("K40")&lt;&gt;"",OR(INDIRECT("K40")&lt;定義値!$L$14,INDIRECT("K40")&gt;定義値!$M$14)), "[常勤及び非常勤-賞与] " &amp;定義値!$L$14 &amp;定義値!$AE$14 &amp;定義値!$M$14 &amp;定義値!$AE$16,
    ""
))))))))))))))))))))))))))))</f>
        <v/>
      </c>
      <c r="O40" s="32" t="str">
        <f t="shared" si="1"/>
        <v>　就労選択支援員</v>
      </c>
      <c r="P40" s="131" t="str" cm="1">
        <f t="array" aca="1" ref="P40" ca="1">IFERROR(ROUNDDOWN((INDIRECT("D40")+(INDIRECT("E40")/12))/INDIRECT("C40"),0),"")</f>
        <v/>
      </c>
      <c r="Q40" s="131" t="str" cm="1">
        <f t="array" aca="1" ref="Q40" ca="1">IFERROR(ROUNDDOWN((INDIRECT("G40")+(INDIRECT("H40")/12))/INDIRECT("F40"),0),"")</f>
        <v/>
      </c>
      <c r="R40" s="131" t="str" cm="1">
        <f t="array" aca="1" ref="R40" ca="1">IFERROR(ROUNDDOWN((INDIRECT("J40")+(INDIRECT("K40")/12))/INDIRECT("I40"),0),"")</f>
        <v/>
      </c>
    </row>
    <row r="41" spans="2:18">
      <c r="B41" s="35" t="s">
        <v>19</v>
      </c>
      <c r="C41" s="83"/>
      <c r="D41" s="68"/>
      <c r="E41" s="69"/>
      <c r="F41" s="88"/>
      <c r="G41" s="68"/>
      <c r="H41" s="69"/>
      <c r="I41" s="88"/>
      <c r="J41" s="68"/>
      <c r="K41" s="77"/>
      <c r="M41" s="98" t="str" cm="1">
        <f t="array" aca="1" ref="M41" ca="1">IF(AND(INDIRECT("C41"):INDIRECT("K41")=""), "",
    IF(ISTEXT(INDIRECT("C41")),                                                               "[常勤-人数] " &amp;定義値!$AE$11,
    IF((LEN(INDIRECT("C41"))-IFERROR(FIND(".",INDIRECT("C41")),LEN(INDIRECT("C41"))))&gt;=2,     "[常勤-人数] " &amp;定義値!$AE$9,
    IF(AND(INDIRECT("C41")&lt;&gt;"",OR(INDIRECT("C41")&lt;定義値!$L$6,INDIRECT("C41")&gt;定義値!$M$6)),   "[常勤-人数] " &amp;定義値!$L$6 &amp;定義値!$AE$14 &amp;定義値!$M$6 &amp;定義値!$AE$15,
    IF(ISTEXT(INDIRECT("D41")),                                                               "[常勤-給料] " &amp;定義値!$AE$10,
    IF((LEN(INDIRECT("D41"))-IFERROR(FIND(".",INDIRECT("D41")),LEN(INDIRECT("D41"))))&gt;=1,     "[常勤-給料] " &amp;定義値!$AE$10,
    IF(AND(INDIRECT("D41")&lt;&gt;"",OR(INDIRECT("D41")&lt;定義値!$L$7,INDIRECT("D41")&gt;定義値!$M$7)),   "[常勤-給料] " &amp;定義値!$L$7 &amp;定義値!$AE$14 &amp;定義値!$M$7 &amp;定義値!$AE$16,
    IF(ISTEXT(INDIRECT("E41")),                                                               "[常勤-賞与] " &amp;定義値!$AE$10,
    IF((LEN(INDIRECT("E41"))-IFERROR(FIND(".",INDIRECT("E41")),LEN(INDIRECT("E41"))))&gt;=1,     "[常勤-賞与] " &amp;定義値!$AE$10,
    IF(AND(INDIRECT("E41")&lt;&gt;"",OR(INDIRECT("E41")&lt;定義値!$L$8,INDIRECT("E41")&gt;定義値!$M$8)),   "[常勤-賞与] " &amp;定義値!$L$8 &amp;定義値!$AE$14 &amp;定義値!$M$8 &amp;定義値!$AE$16,
    IF(ISTEXT(INDIRECT("F41")),                                                               "[非常勤-人数] " &amp;定義値!$AE$11,
    IF((LEN(INDIRECT("F41"))-IFERROR(FIND(".",INDIRECT("F41")),LEN(INDIRECT("F41"))))&gt;=2,     "[非常勤-人数] " &amp;定義値!$AE$9,
    IF(AND(INDIRECT("F41")&lt;&gt;"",OR(INDIRECT("F41")&lt;定義値!$L$9,INDIRECT("F41")&gt;定義値!$M$9)),   "[非常勤-人数] " &amp;定義値!$L$9 &amp;定義値!$AE$14 &amp;定義値!$M$9 &amp;定義値!$AE$15,
    IF(ISTEXT(INDIRECT("G41")),                                                               "[非常勤-給料] " &amp;定義値!$AE$10,
    IF((LEN(INDIRECT("G41"))-IFERROR(FIND(".",INDIRECT("G41")),LEN(INDIRECT("G41"))))&gt;=1,     "[非常勤-給料] " &amp;定義値!$AE$10,
    IF(AND(INDIRECT("G41")&lt;&gt;"",OR(INDIRECT("G41")&lt;定義値!$L$10,INDIRECT("G41")&gt;定義値!$M$10)), "[非常勤-給料] " &amp;定義値!$L$10 &amp;定義値!$AE$14 &amp;定義値!$M$10 &amp;定義値!$AE$16,
    IF(ISTEXT(INDIRECT("H41")),                                                               "[非常勤-賞与] " &amp;定義値!$AE$10,
    IF((LEN(INDIRECT("H41"))-IFERROR(FIND(".",INDIRECT("H41")),LEN(INDIRECT("H41"))))&gt;=1,     "[非常勤-賞与] " &amp;定義値!$AE$10,
    IF(AND(INDIRECT("H41")&lt;&gt;"",OR(INDIRECT("H41")&lt;定義値!$L$11,INDIRECT("H41")&gt;定義値!$M$11)), "[非常勤-賞与] " &amp;定義値!$L$11 &amp;定義値!$AE$14 &amp;定義値!$M$11 &amp;定義値!$AE$16,
    IF(ISTEXT(INDIRECT("I41")),                                                               "[常勤及び非常勤-人数] " &amp;定義値!$AE$11,
    IF((LEN(INDIRECT("I41"))-IFERROR(FIND(".",INDIRECT("I41")),LEN(INDIRECT("I41"))))&gt;=2,     "[常勤及び非常勤-人数] " &amp;定義値!$AE$9,
    IF(AND(INDIRECT("I41")&lt;&gt;"",OR(INDIRECT("I41")&lt;定義値!$L$12,INDIRECT("I41")&gt;定義値!$M$12)), "[常勤及び非常勤-人数] " &amp;定義値!$L$12 &amp;定義値!$AE$14 &amp;定義値!$M$12 &amp;定義値!$AE$15,
    IF(ISTEXT(INDIRECT("J41")),                                                               "[常勤及び非常勤-給料] " &amp;定義値!$AE$10,
    IF((LEN(INDIRECT("J41"))-IFERROR(FIND(".",INDIRECT("J41")),LEN(INDIRECT("J41"))))&gt;=1,     "[常勤及び非常勤-給料] " &amp;定義値!$AE$10,
    IF(AND(INDIRECT("J41")&lt;&gt;"",OR(INDIRECT("J41")&lt;定義値!$L$13,INDIRECT("J41")&gt;定義値!$M$13)), "[常勤及び非常勤-給料] " &amp;定義値!$L$13 &amp;定義値!$AE$14 &amp;定義値!$M$13 &amp;定義値!$AE$16,
    IF(ISTEXT(INDIRECT("K41")),                                                               "[常勤及び非常勤-賞与] " &amp;定義値!$AE$10,
    IF((LEN(INDIRECT("K41"))-IFERROR(FIND(".",INDIRECT("K41")),LEN(INDIRECT("K41"))))&gt;=1,     "[常勤及び非常勤-賞与] " &amp;定義値!$AE$10,
    IF(AND(INDIRECT("K41")&lt;&gt;"",OR(INDIRECT("K41")&lt;定義値!$L$14,INDIRECT("K41")&gt;定義値!$M$14)), "[常勤及び非常勤-賞与] " &amp;定義値!$L$14 &amp;定義値!$AE$14 &amp;定義値!$M$14 &amp;定義値!$AE$16,
    ""
))))))))))))))))))))))))))))</f>
        <v/>
      </c>
      <c r="O41" s="32" t="str">
        <f t="shared" si="1"/>
        <v>　地域生活支援員</v>
      </c>
      <c r="P41" s="131" t="str" cm="1">
        <f t="array" aca="1" ref="P41" ca="1">IFERROR(ROUNDDOWN((INDIRECT("D41")+(INDIRECT("E41")/12))/INDIRECT("C41"),0),"")</f>
        <v/>
      </c>
      <c r="Q41" s="131" t="str" cm="1">
        <f t="array" aca="1" ref="Q41" ca="1">IFERROR(ROUNDDOWN((INDIRECT("G41")+(INDIRECT("H41")/12))/INDIRECT("F41"),0),"")</f>
        <v/>
      </c>
      <c r="R41" s="131" t="str" cm="1">
        <f t="array" aca="1" ref="R41" ca="1">IFERROR(ROUNDDOWN((INDIRECT("J41")+(INDIRECT("K41")/12))/INDIRECT("I41"),0),"")</f>
        <v/>
      </c>
    </row>
    <row r="42" spans="2:18">
      <c r="B42" s="36" t="s">
        <v>25</v>
      </c>
      <c r="C42" s="82"/>
      <c r="D42" s="66"/>
      <c r="E42" s="67"/>
      <c r="F42" s="87"/>
      <c r="G42" s="66"/>
      <c r="H42" s="67"/>
      <c r="I42" s="87"/>
      <c r="J42" s="66"/>
      <c r="K42" s="76"/>
      <c r="M42" s="98" t="str" cm="1">
        <f t="array" aca="1" ref="M42" ca="1">IF(AND(INDIRECT("C42"):INDIRECT("K42")=""), "",
    IF(ISTEXT(INDIRECT("C42")),                                                               "[常勤-人数] " &amp;定義値!$AE$11,
    IF((LEN(INDIRECT("C42"))-IFERROR(FIND(".",INDIRECT("C42")),LEN(INDIRECT("C42"))))&gt;=2,     "[常勤-人数] " &amp;定義値!$AE$9,
    IF(AND(INDIRECT("C42")&lt;&gt;"",OR(INDIRECT("C42")&lt;定義値!$L$6,INDIRECT("C42")&gt;定義値!$M$6)),   "[常勤-人数] " &amp;定義値!$L$6 &amp;定義値!$AE$14 &amp;定義値!$M$6 &amp;定義値!$AE$15,
    IF(ISTEXT(INDIRECT("D42")),                                                               "[常勤-給料] " &amp;定義値!$AE$10,
    IF((LEN(INDIRECT("D42"))-IFERROR(FIND(".",INDIRECT("D42")),LEN(INDIRECT("D42"))))&gt;=1,     "[常勤-給料] " &amp;定義値!$AE$10,
    IF(AND(INDIRECT("D42")&lt;&gt;"",OR(INDIRECT("D42")&lt;定義値!$L$7,INDIRECT("D42")&gt;定義値!$M$7)),   "[常勤-給料] " &amp;定義値!$L$7 &amp;定義値!$AE$14 &amp;定義値!$M$7 &amp;定義値!$AE$16,
    IF(ISTEXT(INDIRECT("E42")),                                                               "[常勤-賞与] " &amp;定義値!$AE$10,
    IF((LEN(INDIRECT("E42"))-IFERROR(FIND(".",INDIRECT("E42")),LEN(INDIRECT("E42"))))&gt;=1,     "[常勤-賞与] " &amp;定義値!$AE$10,
    IF(AND(INDIRECT("E42")&lt;&gt;"",OR(INDIRECT("E42")&lt;定義値!$L$8,INDIRECT("E42")&gt;定義値!$M$8)),   "[常勤-賞与] " &amp;定義値!$L$8 &amp;定義値!$AE$14 &amp;定義値!$M$8 &amp;定義値!$AE$16,
    IF(ISTEXT(INDIRECT("F42")),                                                               "[非常勤-人数] " &amp;定義値!$AE$11,
    IF((LEN(INDIRECT("F42"))-IFERROR(FIND(".",INDIRECT("F42")),LEN(INDIRECT("F42"))))&gt;=2,     "[非常勤-人数] " &amp;定義値!$AE$9,
    IF(AND(INDIRECT("F42")&lt;&gt;"",OR(INDIRECT("F42")&lt;定義値!$L$9,INDIRECT("F42")&gt;定義値!$M$9)),   "[非常勤-人数] " &amp;定義値!$L$9 &amp;定義値!$AE$14 &amp;定義値!$M$9 &amp;定義値!$AE$15,
    IF(ISTEXT(INDIRECT("G42")),                                                               "[非常勤-給料] " &amp;定義値!$AE$10,
    IF((LEN(INDIRECT("G42"))-IFERROR(FIND(".",INDIRECT("G42")),LEN(INDIRECT("G42"))))&gt;=1,     "[非常勤-給料] " &amp;定義値!$AE$10,
    IF(AND(INDIRECT("G42")&lt;&gt;"",OR(INDIRECT("G42")&lt;定義値!$L$10,INDIRECT("G42")&gt;定義値!$M$10)), "[非常勤-給料] " &amp;定義値!$L$10 &amp;定義値!$AE$14 &amp;定義値!$M$10 &amp;定義値!$AE$16,
    IF(ISTEXT(INDIRECT("H42")),                                                               "[非常勤-賞与] " &amp;定義値!$AE$10,
    IF((LEN(INDIRECT("H42"))-IFERROR(FIND(".",INDIRECT("H42")),LEN(INDIRECT("H42"))))&gt;=1,     "[非常勤-賞与] " &amp;定義値!$AE$10,
    IF(AND(INDIRECT("H42")&lt;&gt;"",OR(INDIRECT("H42")&lt;定義値!$L$11,INDIRECT("H42")&gt;定義値!$M$11)), "[非常勤-賞与] " &amp;定義値!$L$11 &amp;定義値!$AE$14 &amp;定義値!$M$11 &amp;定義値!$AE$16,
    IF(ISTEXT(INDIRECT("I42")),                                                               "[常勤及び非常勤-人数] " &amp;定義値!$AE$11,
    IF((LEN(INDIRECT("I42"))-IFERROR(FIND(".",INDIRECT("I42")),LEN(INDIRECT("I42"))))&gt;=2,     "[常勤及び非常勤-人数] " &amp;定義値!$AE$9,
    IF(AND(INDIRECT("I42")&lt;&gt;"",OR(INDIRECT("I42")&lt;定義値!$L$12,INDIRECT("I42")&gt;定義値!$M$12)), "[常勤及び非常勤-人数] " &amp;定義値!$L$12 &amp;定義値!$AE$14 &amp;定義値!$M$12 &amp;定義値!$AE$15,
    IF(ISTEXT(INDIRECT("J42")),                                                               "[常勤及び非常勤-給料] " &amp;定義値!$AE$10,
    IF((LEN(INDIRECT("J42"))-IFERROR(FIND(".",INDIRECT("J42")),LEN(INDIRECT("J42"))))&gt;=1,     "[常勤及び非常勤-給料] " &amp;定義値!$AE$10,
    IF(AND(INDIRECT("J42")&lt;&gt;"",OR(INDIRECT("J42")&lt;定義値!$L$13,INDIRECT("J42")&gt;定義値!$M$13)), "[常勤及び非常勤-給料] " &amp;定義値!$L$13 &amp;定義値!$AE$14 &amp;定義値!$M$13 &amp;定義値!$AE$16,
    IF(ISTEXT(INDIRECT("K42")),                                                               "[常勤及び非常勤-賞与] " &amp;定義値!$AE$10,
    IF((LEN(INDIRECT("K42"))-IFERROR(FIND(".",INDIRECT("K42")),LEN(INDIRECT("K42"))))&gt;=1,     "[常勤及び非常勤-賞与] " &amp;定義値!$AE$10,
    IF(AND(INDIRECT("K42")&lt;&gt;"",OR(INDIRECT("K42")&lt;定義値!$L$14,INDIRECT("K42")&gt;定義値!$M$14)), "[常勤及び非常勤-賞与] " &amp;定義値!$L$14 &amp;定義値!$AE$14 &amp;定義値!$M$14 &amp;定義値!$AE$16,
    ""
))))))))))))))))))))))))))))</f>
        <v/>
      </c>
      <c r="O42" s="32" t="str">
        <f t="shared" si="1"/>
        <v>　訪問支援員</v>
      </c>
      <c r="P42" s="131" t="str" cm="1">
        <f t="array" aca="1" ref="P42" ca="1">IFERROR(ROUNDDOWN((INDIRECT("D42")+(INDIRECT("E42")/12))/INDIRECT("C42"),0),"")</f>
        <v/>
      </c>
      <c r="Q42" s="131" t="str" cm="1">
        <f t="array" aca="1" ref="Q42" ca="1">IFERROR(ROUNDDOWN((INDIRECT("G42")+(INDIRECT("H42")/12))/INDIRECT("F42"),0),"")</f>
        <v/>
      </c>
      <c r="R42" s="131" t="str" cm="1">
        <f t="array" aca="1" ref="R42" ca="1">IFERROR(ROUNDDOWN((INDIRECT("J42")+(INDIRECT("K42")/12))/INDIRECT("I42"),0),"")</f>
        <v/>
      </c>
    </row>
    <row r="43" spans="2:18">
      <c r="B43" s="35" t="s">
        <v>44</v>
      </c>
      <c r="C43" s="83"/>
      <c r="D43" s="68"/>
      <c r="E43" s="69"/>
      <c r="F43" s="88"/>
      <c r="G43" s="68"/>
      <c r="H43" s="69"/>
      <c r="I43" s="88"/>
      <c r="J43" s="68"/>
      <c r="K43" s="77"/>
      <c r="M43" s="98" t="str" cm="1">
        <f t="array" aca="1" ref="M43" ca="1">IF(AND(INDIRECT("C43"):INDIRECT("K43")=""), "",
    IF(ISTEXT(INDIRECT("C43")),                                                               "[常勤-人数] " &amp;定義値!$AE$11,
    IF((LEN(INDIRECT("C43"))-IFERROR(FIND(".",INDIRECT("C43")),LEN(INDIRECT("C43"))))&gt;=2,     "[常勤-人数] " &amp;定義値!$AE$9,
    IF(AND(INDIRECT("C43")&lt;&gt;"",OR(INDIRECT("C43")&lt;定義値!$L$6,INDIRECT("C43")&gt;定義値!$M$6)),   "[常勤-人数] " &amp;定義値!$L$6 &amp;定義値!$AE$14 &amp;定義値!$M$6 &amp;定義値!$AE$15,
    IF(ISTEXT(INDIRECT("D43")),                                                               "[常勤-給料] " &amp;定義値!$AE$10,
    IF((LEN(INDIRECT("D43"))-IFERROR(FIND(".",INDIRECT("D43")),LEN(INDIRECT("D43"))))&gt;=1,     "[常勤-給料] " &amp;定義値!$AE$10,
    IF(AND(INDIRECT("D43")&lt;&gt;"",OR(INDIRECT("D43")&lt;定義値!$L$7,INDIRECT("D43")&gt;定義値!$M$7)),   "[常勤-給料] " &amp;定義値!$L$7 &amp;定義値!$AE$14 &amp;定義値!$M$7 &amp;定義値!$AE$16,
    IF(ISTEXT(INDIRECT("E43")),                                                               "[常勤-賞与] " &amp;定義値!$AE$10,
    IF((LEN(INDIRECT("E43"))-IFERROR(FIND(".",INDIRECT("E43")),LEN(INDIRECT("E43"))))&gt;=1,     "[常勤-賞与] " &amp;定義値!$AE$10,
    IF(AND(INDIRECT("E43")&lt;&gt;"",OR(INDIRECT("E43")&lt;定義値!$L$8,INDIRECT("E43")&gt;定義値!$M$8)),   "[常勤-賞与] " &amp;定義値!$L$8 &amp;定義値!$AE$14 &amp;定義値!$M$8 &amp;定義値!$AE$16,
    IF(ISTEXT(INDIRECT("F43")),                                                               "[非常勤-人数] " &amp;定義値!$AE$11,
    IF((LEN(INDIRECT("F43"))-IFERROR(FIND(".",INDIRECT("F43")),LEN(INDIRECT("F43"))))&gt;=2,     "[非常勤-人数] " &amp;定義値!$AE$9,
    IF(AND(INDIRECT("F43")&lt;&gt;"",OR(INDIRECT("F43")&lt;定義値!$L$9,INDIRECT("F43")&gt;定義値!$M$9)),   "[非常勤-人数] " &amp;定義値!$L$9 &amp;定義値!$AE$14 &amp;定義値!$M$9 &amp;定義値!$AE$15,
    IF(ISTEXT(INDIRECT("G43")),                                                               "[非常勤-給料] " &amp;定義値!$AE$10,
    IF((LEN(INDIRECT("G43"))-IFERROR(FIND(".",INDIRECT("G43")),LEN(INDIRECT("G43"))))&gt;=1,     "[非常勤-給料] " &amp;定義値!$AE$10,
    IF(AND(INDIRECT("G43")&lt;&gt;"",OR(INDIRECT("G43")&lt;定義値!$L$10,INDIRECT("G43")&gt;定義値!$M$10)), "[非常勤-給料] " &amp;定義値!$L$10 &amp;定義値!$AE$14 &amp;定義値!$M$10 &amp;定義値!$AE$16,
    IF(ISTEXT(INDIRECT("H43")),                                                               "[非常勤-賞与] " &amp;定義値!$AE$10,
    IF((LEN(INDIRECT("H43"))-IFERROR(FIND(".",INDIRECT("H43")),LEN(INDIRECT("H43"))))&gt;=1,     "[非常勤-賞与] " &amp;定義値!$AE$10,
    IF(AND(INDIRECT("H43")&lt;&gt;"",OR(INDIRECT("H43")&lt;定義値!$L$11,INDIRECT("H43")&gt;定義値!$M$11)), "[非常勤-賞与] " &amp;定義値!$L$11 &amp;定義値!$AE$14 &amp;定義値!$M$11 &amp;定義値!$AE$16,
    IF(ISTEXT(INDIRECT("I43")),                                                               "[常勤及び非常勤-人数] " &amp;定義値!$AE$11,
    IF((LEN(INDIRECT("I43"))-IFERROR(FIND(".",INDIRECT("I43")),LEN(INDIRECT("I43"))))&gt;=2,     "[常勤及び非常勤-人数] " &amp;定義値!$AE$9,
    IF(AND(INDIRECT("I43")&lt;&gt;"",OR(INDIRECT("I43")&lt;定義値!$L$12,INDIRECT("I43")&gt;定義値!$M$12)), "[常勤及び非常勤-人数] " &amp;定義値!$L$12 &amp;定義値!$AE$14 &amp;定義値!$M$12 &amp;定義値!$AE$15,
    IF(ISTEXT(INDIRECT("J43")),                                                               "[常勤及び非常勤-給料] " &amp;定義値!$AE$10,
    IF((LEN(INDIRECT("J43"))-IFERROR(FIND(".",INDIRECT("J43")),LEN(INDIRECT("J43"))))&gt;=1,     "[常勤及び非常勤-給料] " &amp;定義値!$AE$10,
    IF(AND(INDIRECT("J43")&lt;&gt;"",OR(INDIRECT("J43")&lt;定義値!$L$13,INDIRECT("J43")&gt;定義値!$M$13)), "[常勤及び非常勤-給料] " &amp;定義値!$L$13 &amp;定義値!$AE$14 &amp;定義値!$M$13 &amp;定義値!$AE$16,
    IF(ISTEXT(INDIRECT("K43")),                                                               "[常勤及び非常勤-賞与] " &amp;定義値!$AE$10,
    IF((LEN(INDIRECT("K43"))-IFERROR(FIND(".",INDIRECT("K43")),LEN(INDIRECT("K43"))))&gt;=1,     "[常勤及び非常勤-賞与] " &amp;定義値!$AE$10,
    IF(AND(INDIRECT("K43")&lt;&gt;"",OR(INDIRECT("K43")&lt;定義値!$L$14,INDIRECT("K43")&gt;定義値!$M$14)), "[常勤及び非常勤-賞与] " &amp;定義値!$L$14 &amp;定義値!$AE$14 &amp;定義値!$M$14 &amp;定義値!$AE$16,
    ""
))))))))))))))))))))))))))))</f>
        <v/>
      </c>
      <c r="O43" s="32" t="str">
        <f t="shared" si="1"/>
        <v>　夜間支援従事者</v>
      </c>
      <c r="P43" s="131" t="str" cm="1">
        <f t="array" aca="1" ref="P43" ca="1">IFERROR(ROUNDDOWN((INDIRECT("D43")+(INDIRECT("E43")/12))/INDIRECT("C43"),0),"")</f>
        <v/>
      </c>
      <c r="Q43" s="131" t="str" cm="1">
        <f t="array" aca="1" ref="Q43" ca="1">IFERROR(ROUNDDOWN((INDIRECT("G43")+(INDIRECT("H43")/12))/INDIRECT("F43"),0),"")</f>
        <v/>
      </c>
      <c r="R43" s="131" t="str" cm="1">
        <f t="array" aca="1" ref="R43" ca="1">IFERROR(ROUNDDOWN((INDIRECT("J43")+(INDIRECT("K43")/12))/INDIRECT("I43"),0),"")</f>
        <v/>
      </c>
    </row>
    <row r="44" spans="2:18">
      <c r="B44" s="36" t="s">
        <v>98</v>
      </c>
      <c r="C44" s="82"/>
      <c r="D44" s="66"/>
      <c r="E44" s="67"/>
      <c r="F44" s="87">
        <v>0.8</v>
      </c>
      <c r="G44" s="66">
        <v>200094</v>
      </c>
      <c r="H44" s="67">
        <v>0</v>
      </c>
      <c r="I44" s="87"/>
      <c r="J44" s="66"/>
      <c r="K44" s="76"/>
      <c r="M44" s="98" t="str" cm="1">
        <f t="array" aca="1" ref="M44" ca="1">IF(AND(INDIRECT("C44"):INDIRECT("K44")=""), "",
    IF(ISTEXT(INDIRECT("C44")),                                                               "[常勤-人数] " &amp;定義値!$AE$11,
    IF((LEN(INDIRECT("C44"))-IFERROR(FIND(".",INDIRECT("C44")),LEN(INDIRECT("C44"))))&gt;=2,     "[常勤-人数] " &amp;定義値!$AE$9,
    IF(AND(INDIRECT("C44")&lt;&gt;"",OR(INDIRECT("C44")&lt;定義値!$L$6,INDIRECT("C44")&gt;定義値!$M$6)),   "[常勤-人数] " &amp;定義値!$L$6 &amp;定義値!$AE$14 &amp;定義値!$M$6 &amp;定義値!$AE$15,
    IF(ISTEXT(INDIRECT("D44")),                                                               "[常勤-給料] " &amp;定義値!$AE$10,
    IF((LEN(INDIRECT("D44"))-IFERROR(FIND(".",INDIRECT("D44")),LEN(INDIRECT("D44"))))&gt;=1,     "[常勤-給料] " &amp;定義値!$AE$10,
    IF(AND(INDIRECT("D44")&lt;&gt;"",OR(INDIRECT("D44")&lt;定義値!$L$7,INDIRECT("D44")&gt;定義値!$M$7)),   "[常勤-給料] " &amp;定義値!$L$7 &amp;定義値!$AE$14 &amp;定義値!$M$7 &amp;定義値!$AE$16,
    IF(ISTEXT(INDIRECT("E44")),                                                               "[常勤-賞与] " &amp;定義値!$AE$10,
    IF((LEN(INDIRECT("E44"))-IFERROR(FIND(".",INDIRECT("E44")),LEN(INDIRECT("E44"))))&gt;=1,     "[常勤-賞与] " &amp;定義値!$AE$10,
    IF(AND(INDIRECT("E44")&lt;&gt;"",OR(INDIRECT("E44")&lt;定義値!$L$8,INDIRECT("E44")&gt;定義値!$M$8)),   "[常勤-賞与] " &amp;定義値!$L$8 &amp;定義値!$AE$14 &amp;定義値!$M$8 &amp;定義値!$AE$16,
    IF(ISTEXT(INDIRECT("F44")),                                                               "[非常勤-人数] " &amp;定義値!$AE$11,
    IF((LEN(INDIRECT("F44"))-IFERROR(FIND(".",INDIRECT("F44")),LEN(INDIRECT("F44"))))&gt;=2,     "[非常勤-人数] " &amp;定義値!$AE$9,
    IF(AND(INDIRECT("F44")&lt;&gt;"",OR(INDIRECT("F44")&lt;定義値!$L$9,INDIRECT("F44")&gt;定義値!$M$9)),   "[非常勤-人数] " &amp;定義値!$L$9 &amp;定義値!$AE$14 &amp;定義値!$M$9 &amp;定義値!$AE$15,
    IF(ISTEXT(INDIRECT("G44")),                                                               "[非常勤-給料] " &amp;定義値!$AE$10,
    IF((LEN(INDIRECT("G44"))-IFERROR(FIND(".",INDIRECT("G44")),LEN(INDIRECT("G44"))))&gt;=1,     "[非常勤-給料] " &amp;定義値!$AE$10,
    IF(AND(INDIRECT("G44")&lt;&gt;"",OR(INDIRECT("G44")&lt;定義値!$L$10,INDIRECT("G44")&gt;定義値!$M$10)), "[非常勤-給料] " &amp;定義値!$L$10 &amp;定義値!$AE$14 &amp;定義値!$M$10 &amp;定義値!$AE$16,
    IF(ISTEXT(INDIRECT("H44")),                                                               "[非常勤-賞与] " &amp;定義値!$AE$10,
    IF((LEN(INDIRECT("H44"))-IFERROR(FIND(".",INDIRECT("H44")),LEN(INDIRECT("H44"))))&gt;=1,     "[非常勤-賞与] " &amp;定義値!$AE$10,
    IF(AND(INDIRECT("H44")&lt;&gt;"",OR(INDIRECT("H44")&lt;定義値!$L$11,INDIRECT("H44")&gt;定義値!$M$11)), "[非常勤-賞与] " &amp;定義値!$L$11 &amp;定義値!$AE$14 &amp;定義値!$M$11 &amp;定義値!$AE$16,
    IF(ISTEXT(INDIRECT("I44")),                                                               "[常勤及び非常勤-人数] " &amp;定義値!$AE$11,
    IF((LEN(INDIRECT("I44"))-IFERROR(FIND(".",INDIRECT("I44")),LEN(INDIRECT("I44"))))&gt;=2,     "[常勤及び非常勤-人数] " &amp;定義値!$AE$9,
    IF(AND(INDIRECT("I44")&lt;&gt;"",OR(INDIRECT("I44")&lt;定義値!$L$12,INDIRECT("I44")&gt;定義値!$M$12)), "[常勤及び非常勤-人数] " &amp;定義値!$L$12 &amp;定義値!$AE$14 &amp;定義値!$M$12 &amp;定義値!$AE$15,
    IF(ISTEXT(INDIRECT("J44")),                                                               "[常勤及び非常勤-給料] " &amp;定義値!$AE$10,
    IF((LEN(INDIRECT("J44"))-IFERROR(FIND(".",INDIRECT("J44")),LEN(INDIRECT("J44"))))&gt;=1,     "[常勤及び非常勤-給料] " &amp;定義値!$AE$10,
    IF(AND(INDIRECT("J44")&lt;&gt;"",OR(INDIRECT("J44")&lt;定義値!$L$13,INDIRECT("J44")&gt;定義値!$M$13)), "[常勤及び非常勤-給料] " &amp;定義値!$L$13 &amp;定義値!$AE$14 &amp;定義値!$M$13 &amp;定義値!$AE$16,
    IF(ISTEXT(INDIRECT("K44")),                                                               "[常勤及び非常勤-賞与] " &amp;定義値!$AE$10,
    IF((LEN(INDIRECT("K44"))-IFERROR(FIND(".",INDIRECT("K44")),LEN(INDIRECT("K44"))))&gt;=1,     "[常勤及び非常勤-賞与] " &amp;定義値!$AE$10,
    IF(AND(INDIRECT("K44")&lt;&gt;"",OR(INDIRECT("K44")&lt;定義値!$L$14,INDIRECT("K44")&gt;定義値!$M$14)), "[常勤及び非常勤-賞与] " &amp;定義値!$L$14 &amp;定義値!$AE$14 &amp;定義値!$M$14 &amp;定義値!$AE$16,
    ""
))))))))))))))))))))))))))))</f>
        <v/>
      </c>
      <c r="O44" s="32" t="str">
        <f t="shared" si="1"/>
        <v>　その他の福祉・介護職員</v>
      </c>
      <c r="P44" s="131" t="str" cm="1">
        <f t="array" aca="1" ref="P44" ca="1">IFERROR(ROUNDDOWN((INDIRECT("D44")+(INDIRECT("E44")/12))/INDIRECT("C44"),0),"")</f>
        <v/>
      </c>
      <c r="Q44" s="131" cm="1">
        <f t="array" aca="1" ref="Q44" ca="1">IFERROR(ROUNDDOWN((INDIRECT("G44")+(INDIRECT("H44")/12))/INDIRECT("F44"),0),"")</f>
        <v>250117</v>
      </c>
      <c r="R44" s="131" t="str" cm="1">
        <f t="array" aca="1" ref="R44" ca="1">IFERROR(ROUNDDOWN((INDIRECT("J44")+(INDIRECT("K44")/12))/INDIRECT("I44"),0),"")</f>
        <v/>
      </c>
    </row>
    <row r="45" spans="2:18">
      <c r="B45" s="25" t="s">
        <v>45</v>
      </c>
      <c r="C45" s="83"/>
      <c r="D45" s="68"/>
      <c r="E45" s="69"/>
      <c r="F45" s="88"/>
      <c r="G45" s="68"/>
      <c r="H45" s="69"/>
      <c r="I45" s="88"/>
      <c r="J45" s="68"/>
      <c r="K45" s="77"/>
      <c r="M45" s="98" t="str" cm="1">
        <f t="array" aca="1" ref="M45" ca="1">IF(AND(INDIRECT("C45"):INDIRECT("K45")=""), "",
    IF(ISTEXT(INDIRECT("C45")),                                                               "[常勤-人数] " &amp;定義値!$AE$11,
    IF((LEN(INDIRECT("C45"))-IFERROR(FIND(".",INDIRECT("C45")),LEN(INDIRECT("C45"))))&gt;=2,     "[常勤-人数] " &amp;定義値!$AE$9,
    IF(AND(INDIRECT("C45")&lt;&gt;"",OR(INDIRECT("C45")&lt;定義値!$L$6,INDIRECT("C45")&gt;定義値!$M$6)),   "[常勤-人数] " &amp;定義値!$L$6 &amp;定義値!$AE$14 &amp;定義値!$M$6 &amp;定義値!$AE$15,
    IF(ISTEXT(INDIRECT("D45")),                                                               "[常勤-給料] " &amp;定義値!$AE$10,
    IF((LEN(INDIRECT("D45"))-IFERROR(FIND(".",INDIRECT("D45")),LEN(INDIRECT("D45"))))&gt;=1,     "[常勤-給料] " &amp;定義値!$AE$10,
    IF(AND(INDIRECT("D45")&lt;&gt;"",OR(INDIRECT("D45")&lt;定義値!$L$7,INDIRECT("D45")&gt;定義値!$M$7)),   "[常勤-給料] " &amp;定義値!$L$7 &amp;定義値!$AE$14 &amp;定義値!$M$7 &amp;定義値!$AE$16,
    IF(ISTEXT(INDIRECT("E45")),                                                               "[常勤-賞与] " &amp;定義値!$AE$10,
    IF((LEN(INDIRECT("E45"))-IFERROR(FIND(".",INDIRECT("E45")),LEN(INDIRECT("E45"))))&gt;=1,     "[常勤-賞与] " &amp;定義値!$AE$10,
    IF(AND(INDIRECT("E45")&lt;&gt;"",OR(INDIRECT("E45")&lt;定義値!$L$8,INDIRECT("E45")&gt;定義値!$M$8)),   "[常勤-賞与] " &amp;定義値!$L$8 &amp;定義値!$AE$14 &amp;定義値!$M$8 &amp;定義値!$AE$16,
    IF(ISTEXT(INDIRECT("F45")),                                                               "[非常勤-人数] " &amp;定義値!$AE$11,
    IF((LEN(INDIRECT("F45"))-IFERROR(FIND(".",INDIRECT("F45")),LEN(INDIRECT("F45"))))&gt;=2,     "[非常勤-人数] " &amp;定義値!$AE$9,
    IF(AND(INDIRECT("F45")&lt;&gt;"",OR(INDIRECT("F45")&lt;定義値!$L$9,INDIRECT("F45")&gt;定義値!$M$9)),   "[非常勤-人数] " &amp;定義値!$L$9 &amp;定義値!$AE$14 &amp;定義値!$M$9 &amp;定義値!$AE$15,
    IF(ISTEXT(INDIRECT("G45")),                                                               "[非常勤-給料] " &amp;定義値!$AE$10,
    IF((LEN(INDIRECT("G45"))-IFERROR(FIND(".",INDIRECT("G45")),LEN(INDIRECT("G45"))))&gt;=1,     "[非常勤-給料] " &amp;定義値!$AE$10,
    IF(AND(INDIRECT("G45")&lt;&gt;"",OR(INDIRECT("G45")&lt;定義値!$L$10,INDIRECT("G45")&gt;定義値!$M$10)), "[非常勤-給料] " &amp;定義値!$L$10 &amp;定義値!$AE$14 &amp;定義値!$M$10 &amp;定義値!$AE$16,
    IF(ISTEXT(INDIRECT("H45")),                                                               "[非常勤-賞与] " &amp;定義値!$AE$10,
    IF((LEN(INDIRECT("H45"))-IFERROR(FIND(".",INDIRECT("H45")),LEN(INDIRECT("H45"))))&gt;=1,     "[非常勤-賞与] " &amp;定義値!$AE$10,
    IF(AND(INDIRECT("H45")&lt;&gt;"",OR(INDIRECT("H45")&lt;定義値!$L$11,INDIRECT("H45")&gt;定義値!$M$11)), "[非常勤-賞与] " &amp;定義値!$L$11 &amp;定義値!$AE$14 &amp;定義値!$M$11 &amp;定義値!$AE$16,
    IF(ISTEXT(INDIRECT("I45")),                                                               "[常勤及び非常勤-人数] " &amp;定義値!$AE$11,
    IF((LEN(INDIRECT("I45"))-IFERROR(FIND(".",INDIRECT("I45")),LEN(INDIRECT("I45"))))&gt;=2,     "[常勤及び非常勤-人数] " &amp;定義値!$AE$9,
    IF(AND(INDIRECT("I45")&lt;&gt;"",OR(INDIRECT("I45")&lt;定義値!$L$12,INDIRECT("I45")&gt;定義値!$M$12)), "[常勤及び非常勤-人数] " &amp;定義値!$L$12 &amp;定義値!$AE$14 &amp;定義値!$M$12 &amp;定義値!$AE$15,
    IF(ISTEXT(INDIRECT("J45")),                                                               "[常勤及び非常勤-給料] " &amp;定義値!$AE$10,
    IF((LEN(INDIRECT("J45"))-IFERROR(FIND(".",INDIRECT("J45")),LEN(INDIRECT("J45"))))&gt;=1,     "[常勤及び非常勤-給料] " &amp;定義値!$AE$10,
    IF(AND(INDIRECT("J45")&lt;&gt;"",OR(INDIRECT("J45")&lt;定義値!$L$13,INDIRECT("J45")&gt;定義値!$M$13)), "[常勤及び非常勤-給料] " &amp;定義値!$L$13 &amp;定義値!$AE$14 &amp;定義値!$M$13 &amp;定義値!$AE$16,
    IF(ISTEXT(INDIRECT("K45")),                                                               "[常勤及び非常勤-賞与] " &amp;定義値!$AE$10,
    IF((LEN(INDIRECT("K45"))-IFERROR(FIND(".",INDIRECT("K45")),LEN(INDIRECT("K45"))))&gt;=1,     "[常勤及び非常勤-賞与] " &amp;定義値!$AE$10,
    IF(AND(INDIRECT("K45")&lt;&gt;"",OR(INDIRECT("K45")&lt;定義値!$L$14,INDIRECT("K45")&gt;定義値!$M$14)), "[常勤及び非常勤-賞与] " &amp;定義値!$L$14 &amp;定義値!$AE$14 &amp;定義値!$M$14 &amp;定義値!$AE$16,
    ""
))))))))))))))))))))))))))))</f>
        <v/>
      </c>
      <c r="O45" s="32" t="str">
        <f t="shared" si="0"/>
        <v>主任相談支援専門員</v>
      </c>
      <c r="P45" s="131" t="str" cm="1">
        <f t="array" aca="1" ref="P45" ca="1">IFERROR(ROUNDDOWN((INDIRECT("D45")+(INDIRECT("E45")/12))/INDIRECT("C45"),0),"")</f>
        <v/>
      </c>
      <c r="Q45" s="131" t="str" cm="1">
        <f t="array" aca="1" ref="Q45" ca="1">IFERROR(ROUNDDOWN((INDIRECT("G45")+(INDIRECT("H45")/12))/INDIRECT("F45"),0),"")</f>
        <v/>
      </c>
      <c r="R45" s="131" t="str" cm="1">
        <f t="array" aca="1" ref="R45" ca="1">IFERROR(ROUNDDOWN((INDIRECT("J45")+(INDIRECT("K45")/12))/INDIRECT("I45"),0),"")</f>
        <v/>
      </c>
    </row>
    <row r="46" spans="2:18">
      <c r="B46" s="34" t="s">
        <v>46</v>
      </c>
      <c r="C46" s="82"/>
      <c r="D46" s="66"/>
      <c r="E46" s="67"/>
      <c r="F46" s="87"/>
      <c r="G46" s="66"/>
      <c r="H46" s="67"/>
      <c r="I46" s="87"/>
      <c r="J46" s="66"/>
      <c r="K46" s="76"/>
      <c r="M46" s="98" t="str" cm="1">
        <f t="array" aca="1" ref="M46" ca="1">IF(AND(INDIRECT("C46"):INDIRECT("K46")=""), "",
    IF(ISTEXT(INDIRECT("C46")),                                                               "[常勤-人数] " &amp;定義値!$AE$11,
    IF((LEN(INDIRECT("C46"))-IFERROR(FIND(".",INDIRECT("C46")),LEN(INDIRECT("C46"))))&gt;=2,     "[常勤-人数] " &amp;定義値!$AE$9,
    IF(AND(INDIRECT("C46")&lt;&gt;"",OR(INDIRECT("C46")&lt;定義値!$L$6,INDIRECT("C46")&gt;定義値!$M$6)),   "[常勤-人数] " &amp;定義値!$L$6 &amp;定義値!$AE$14 &amp;定義値!$M$6 &amp;定義値!$AE$15,
    IF(ISTEXT(INDIRECT("D46")),                                                               "[常勤-給料] " &amp;定義値!$AE$10,
    IF((LEN(INDIRECT("D46"))-IFERROR(FIND(".",INDIRECT("D46")),LEN(INDIRECT("D46"))))&gt;=1,     "[常勤-給料] " &amp;定義値!$AE$10,
    IF(AND(INDIRECT("D46")&lt;&gt;"",OR(INDIRECT("D46")&lt;定義値!$L$7,INDIRECT("D46")&gt;定義値!$M$7)),   "[常勤-給料] " &amp;定義値!$L$7 &amp;定義値!$AE$14 &amp;定義値!$M$7 &amp;定義値!$AE$16,
    IF(ISTEXT(INDIRECT("E46")),                                                               "[常勤-賞与] " &amp;定義値!$AE$10,
    IF((LEN(INDIRECT("E46"))-IFERROR(FIND(".",INDIRECT("E46")),LEN(INDIRECT("E46"))))&gt;=1,     "[常勤-賞与] " &amp;定義値!$AE$10,
    IF(AND(INDIRECT("E46")&lt;&gt;"",OR(INDIRECT("E46")&lt;定義値!$L$8,INDIRECT("E46")&gt;定義値!$M$8)),   "[常勤-賞与] " &amp;定義値!$L$8 &amp;定義値!$AE$14 &amp;定義値!$M$8 &amp;定義値!$AE$16,
    IF(ISTEXT(INDIRECT("F46")),                                                               "[非常勤-人数] " &amp;定義値!$AE$11,
    IF((LEN(INDIRECT("F46"))-IFERROR(FIND(".",INDIRECT("F46")),LEN(INDIRECT("F46"))))&gt;=2,     "[非常勤-人数] " &amp;定義値!$AE$9,
    IF(AND(INDIRECT("F46")&lt;&gt;"",OR(INDIRECT("F46")&lt;定義値!$L$9,INDIRECT("F46")&gt;定義値!$M$9)),   "[非常勤-人数] " &amp;定義値!$L$9 &amp;定義値!$AE$14 &amp;定義値!$M$9 &amp;定義値!$AE$15,
    IF(ISTEXT(INDIRECT("G46")),                                                               "[非常勤-給料] " &amp;定義値!$AE$10,
    IF((LEN(INDIRECT("G46"))-IFERROR(FIND(".",INDIRECT("G46")),LEN(INDIRECT("G46"))))&gt;=1,     "[非常勤-給料] " &amp;定義値!$AE$10,
    IF(AND(INDIRECT("G46")&lt;&gt;"",OR(INDIRECT("G46")&lt;定義値!$L$10,INDIRECT("G46")&gt;定義値!$M$10)), "[非常勤-給料] " &amp;定義値!$L$10 &amp;定義値!$AE$14 &amp;定義値!$M$10 &amp;定義値!$AE$16,
    IF(ISTEXT(INDIRECT("H46")),                                                               "[非常勤-賞与] " &amp;定義値!$AE$10,
    IF((LEN(INDIRECT("H46"))-IFERROR(FIND(".",INDIRECT("H46")),LEN(INDIRECT("H46"))))&gt;=1,     "[非常勤-賞与] " &amp;定義値!$AE$10,
    IF(AND(INDIRECT("H46")&lt;&gt;"",OR(INDIRECT("H46")&lt;定義値!$L$11,INDIRECT("H46")&gt;定義値!$M$11)), "[非常勤-賞与] " &amp;定義値!$L$11 &amp;定義値!$AE$14 &amp;定義値!$M$11 &amp;定義値!$AE$16,
    IF(ISTEXT(INDIRECT("I46")),                                                               "[常勤及び非常勤-人数] " &amp;定義値!$AE$11,
    IF((LEN(INDIRECT("I46"))-IFERROR(FIND(".",INDIRECT("I46")),LEN(INDIRECT("I46"))))&gt;=2,     "[常勤及び非常勤-人数] " &amp;定義値!$AE$9,
    IF(AND(INDIRECT("I46")&lt;&gt;"",OR(INDIRECT("I46")&lt;定義値!$L$12,INDIRECT("I46")&gt;定義値!$M$12)), "[常勤及び非常勤-人数] " &amp;定義値!$L$12 &amp;定義値!$AE$14 &amp;定義値!$M$12 &amp;定義値!$AE$15,
    IF(ISTEXT(INDIRECT("J46")),                                                               "[常勤及び非常勤-給料] " &amp;定義値!$AE$10,
    IF((LEN(INDIRECT("J46"))-IFERROR(FIND(".",INDIRECT("J46")),LEN(INDIRECT("J46"))))&gt;=1,     "[常勤及び非常勤-給料] " &amp;定義値!$AE$10,
    IF(AND(INDIRECT("J46")&lt;&gt;"",OR(INDIRECT("J46")&lt;定義値!$L$13,INDIRECT("J46")&gt;定義値!$M$13)), "[常勤及び非常勤-給料] " &amp;定義値!$L$13 &amp;定義値!$AE$14 &amp;定義値!$M$13 &amp;定義値!$AE$16,
    IF(ISTEXT(INDIRECT("K46")),                                                               "[常勤及び非常勤-賞与] " &amp;定義値!$AE$10,
    IF((LEN(INDIRECT("K46"))-IFERROR(FIND(".",INDIRECT("K46")),LEN(INDIRECT("K46"))))&gt;=1,     "[常勤及び非常勤-賞与] " &amp;定義値!$AE$10,
    IF(AND(INDIRECT("K46")&lt;&gt;"",OR(INDIRECT("K46")&lt;定義値!$L$14,INDIRECT("K46")&gt;定義値!$M$14)), "[常勤及び非常勤-賞与] " &amp;定義値!$L$14 &amp;定義値!$AE$14 &amp;定義値!$M$14 &amp;定義値!$AE$16,
    ""
))))))))))))))))))))))))))))</f>
        <v/>
      </c>
      <c r="O46" s="32" t="str">
        <f t="shared" si="0"/>
        <v>相談支援専門員</v>
      </c>
      <c r="P46" s="131" t="str" cm="1">
        <f t="array" aca="1" ref="P46" ca="1">IFERROR(ROUNDDOWN((INDIRECT("D46")+(INDIRECT("E46")/12))/INDIRECT("C46"),0),"")</f>
        <v/>
      </c>
      <c r="Q46" s="131" t="str" cm="1">
        <f t="array" aca="1" ref="Q46" ca="1">IFERROR(ROUNDDOWN((INDIRECT("G46")+(INDIRECT("H46")/12))/INDIRECT("F46"),0),"")</f>
        <v/>
      </c>
      <c r="R46" s="131" t="str" cm="1">
        <f t="array" aca="1" ref="R46" ca="1">IFERROR(ROUNDDOWN((INDIRECT("J46")+(INDIRECT("K46")/12))/INDIRECT("I46"),0),"")</f>
        <v/>
      </c>
    </row>
    <row r="47" spans="2:18">
      <c r="B47" s="25" t="s">
        <v>48</v>
      </c>
      <c r="C47" s="83"/>
      <c r="D47" s="68"/>
      <c r="E47" s="69"/>
      <c r="F47" s="88"/>
      <c r="G47" s="68"/>
      <c r="H47" s="69"/>
      <c r="I47" s="88"/>
      <c r="J47" s="68"/>
      <c r="K47" s="77"/>
      <c r="M47" s="98" t="str" cm="1">
        <f t="array" aca="1" ref="M47" ca="1">IF(AND(INDIRECT("C47"):INDIRECT("K47")=""), "",
    IF(ISTEXT(INDIRECT("C47")),                                                               "[常勤-人数] " &amp;定義値!$AE$11,
    IF((LEN(INDIRECT("C47"))-IFERROR(FIND(".",INDIRECT("C47")),LEN(INDIRECT("C47"))))&gt;=2,     "[常勤-人数] " &amp;定義値!$AE$9,
    IF(AND(INDIRECT("C47")&lt;&gt;"",OR(INDIRECT("C47")&lt;定義値!$L$6,INDIRECT("C47")&gt;定義値!$M$6)),   "[常勤-人数] " &amp;定義値!$L$6 &amp;定義値!$AE$14 &amp;定義値!$M$6 &amp;定義値!$AE$15,
    IF(ISTEXT(INDIRECT("D47")),                                                               "[常勤-給料] " &amp;定義値!$AE$10,
    IF((LEN(INDIRECT("D47"))-IFERROR(FIND(".",INDIRECT("D47")),LEN(INDIRECT("D47"))))&gt;=1,     "[常勤-給料] " &amp;定義値!$AE$10,
    IF(AND(INDIRECT("D47")&lt;&gt;"",OR(INDIRECT("D47")&lt;定義値!$L$7,INDIRECT("D47")&gt;定義値!$M$7)),   "[常勤-給料] " &amp;定義値!$L$7 &amp;定義値!$AE$14 &amp;定義値!$M$7 &amp;定義値!$AE$16,
    IF(ISTEXT(INDIRECT("E47")),                                                               "[常勤-賞与] " &amp;定義値!$AE$10,
    IF((LEN(INDIRECT("E47"))-IFERROR(FIND(".",INDIRECT("E47")),LEN(INDIRECT("E47"))))&gt;=1,     "[常勤-賞与] " &amp;定義値!$AE$10,
    IF(AND(INDIRECT("E47")&lt;&gt;"",OR(INDIRECT("E47")&lt;定義値!$L$8,INDIRECT("E47")&gt;定義値!$M$8)),   "[常勤-賞与] " &amp;定義値!$L$8 &amp;定義値!$AE$14 &amp;定義値!$M$8 &amp;定義値!$AE$16,
    IF(ISTEXT(INDIRECT("F47")),                                                               "[非常勤-人数] " &amp;定義値!$AE$11,
    IF((LEN(INDIRECT("F47"))-IFERROR(FIND(".",INDIRECT("F47")),LEN(INDIRECT("F47"))))&gt;=2,     "[非常勤-人数] " &amp;定義値!$AE$9,
    IF(AND(INDIRECT("F47")&lt;&gt;"",OR(INDIRECT("F47")&lt;定義値!$L$9,INDIRECT("F47")&gt;定義値!$M$9)),   "[非常勤-人数] " &amp;定義値!$L$9 &amp;定義値!$AE$14 &amp;定義値!$M$9 &amp;定義値!$AE$15,
    IF(ISTEXT(INDIRECT("G47")),                                                               "[非常勤-給料] " &amp;定義値!$AE$10,
    IF((LEN(INDIRECT("G47"))-IFERROR(FIND(".",INDIRECT("G47")),LEN(INDIRECT("G47"))))&gt;=1,     "[非常勤-給料] " &amp;定義値!$AE$10,
    IF(AND(INDIRECT("G47")&lt;&gt;"",OR(INDIRECT("G47")&lt;定義値!$L$10,INDIRECT("G47")&gt;定義値!$M$10)), "[非常勤-給料] " &amp;定義値!$L$10 &amp;定義値!$AE$14 &amp;定義値!$M$10 &amp;定義値!$AE$16,
    IF(ISTEXT(INDIRECT("H47")),                                                               "[非常勤-賞与] " &amp;定義値!$AE$10,
    IF((LEN(INDIRECT("H47"))-IFERROR(FIND(".",INDIRECT("H47")),LEN(INDIRECT("H47"))))&gt;=1,     "[非常勤-賞与] " &amp;定義値!$AE$10,
    IF(AND(INDIRECT("H47")&lt;&gt;"",OR(INDIRECT("H47")&lt;定義値!$L$11,INDIRECT("H47")&gt;定義値!$M$11)), "[非常勤-賞与] " &amp;定義値!$L$11 &amp;定義値!$AE$14 &amp;定義値!$M$11 &amp;定義値!$AE$16,
    IF(ISTEXT(INDIRECT("I47")),                                                               "[常勤及び非常勤-人数] " &amp;定義値!$AE$11,
    IF((LEN(INDIRECT("I47"))-IFERROR(FIND(".",INDIRECT("I47")),LEN(INDIRECT("I47"))))&gt;=2,     "[常勤及び非常勤-人数] " &amp;定義値!$AE$9,
    IF(AND(INDIRECT("I47")&lt;&gt;"",OR(INDIRECT("I47")&lt;定義値!$L$12,INDIRECT("I47")&gt;定義値!$M$12)), "[常勤及び非常勤-人数] " &amp;定義値!$L$12 &amp;定義値!$AE$14 &amp;定義値!$M$12 &amp;定義値!$AE$15,
    IF(ISTEXT(INDIRECT("J47")),                                                               "[常勤及び非常勤-給料] " &amp;定義値!$AE$10,
    IF((LEN(INDIRECT("J47"))-IFERROR(FIND(".",INDIRECT("J47")),LEN(INDIRECT("J47"))))&gt;=1,     "[常勤及び非常勤-給料] " &amp;定義値!$AE$10,
    IF(AND(INDIRECT("J47")&lt;&gt;"",OR(INDIRECT("J47")&lt;定義値!$L$13,INDIRECT("J47")&gt;定義値!$M$13)), "[常勤及び非常勤-給料] " &amp;定義値!$L$13 &amp;定義値!$AE$14 &amp;定義値!$M$13 &amp;定義値!$AE$16,
    IF(ISTEXT(INDIRECT("K47")),                                                               "[常勤及び非常勤-賞与] " &amp;定義値!$AE$10,
    IF((LEN(INDIRECT("K47"))-IFERROR(FIND(".",INDIRECT("K47")),LEN(INDIRECT("K47"))))&gt;=1,     "[常勤及び非常勤-賞与] " &amp;定義値!$AE$10,
    IF(AND(INDIRECT("K47")&lt;&gt;"",OR(INDIRECT("K47")&lt;定義値!$L$14,INDIRECT("K47")&gt;定義値!$M$14)), "[常勤及び非常勤-賞与] " &amp;定義値!$L$14 &amp;定義値!$AE$14 &amp;定義値!$M$14 &amp;定義値!$AE$16,
    ""
))))))))))))))))))))))))))))</f>
        <v/>
      </c>
      <c r="O47" s="32" t="str">
        <f t="shared" si="0"/>
        <v>地域移行支援従事者・地域定着支援従事者</v>
      </c>
      <c r="P47" s="131" t="str" cm="1">
        <f t="array" aca="1" ref="P47" ca="1">IFERROR(ROUNDDOWN((INDIRECT("D47")+(INDIRECT("E47")/12))/INDIRECT("C47"),0),"")</f>
        <v/>
      </c>
      <c r="Q47" s="131" t="str" cm="1">
        <f t="array" aca="1" ref="Q47" ca="1">IFERROR(ROUNDDOWN((INDIRECT("G47")+(INDIRECT("H47")/12))/INDIRECT("F47"),0),"")</f>
        <v/>
      </c>
      <c r="R47" s="131" t="str" cm="1">
        <f t="array" aca="1" ref="R47" ca="1">IFERROR(ROUNDDOWN((INDIRECT("J47")+(INDIRECT("K47")/12))/INDIRECT("I47"),0),"")</f>
        <v/>
      </c>
    </row>
    <row r="48" spans="2:18">
      <c r="B48" s="34" t="s">
        <v>47</v>
      </c>
      <c r="C48" s="82"/>
      <c r="D48" s="66"/>
      <c r="E48" s="67"/>
      <c r="F48" s="87"/>
      <c r="G48" s="66"/>
      <c r="H48" s="67"/>
      <c r="I48" s="87"/>
      <c r="J48" s="66"/>
      <c r="K48" s="76"/>
      <c r="M48" s="98" t="str" cm="1">
        <f t="array" aca="1" ref="M48" ca="1">IF(AND(INDIRECT("C48"):INDIRECT("K48")=""), "",
    IF(ISTEXT(INDIRECT("C48")),                                                               "[常勤-人数] " &amp;定義値!$AE$11,
    IF((LEN(INDIRECT("C48"))-IFERROR(FIND(".",INDIRECT("C48")),LEN(INDIRECT("C48"))))&gt;=2,     "[常勤-人数] " &amp;定義値!$AE$9,
    IF(AND(INDIRECT("C48")&lt;&gt;"",OR(INDIRECT("C48")&lt;定義値!$L$6,INDIRECT("C48")&gt;定義値!$M$6)),   "[常勤-人数] " &amp;定義値!$L$6 &amp;定義値!$AE$14 &amp;定義値!$M$6 &amp;定義値!$AE$15,
    IF(ISTEXT(INDIRECT("D48")),                                                               "[常勤-給料] " &amp;定義値!$AE$10,
    IF((LEN(INDIRECT("D48"))-IFERROR(FIND(".",INDIRECT("D48")),LEN(INDIRECT("D48"))))&gt;=1,     "[常勤-給料] " &amp;定義値!$AE$10,
    IF(AND(INDIRECT("D48")&lt;&gt;"",OR(INDIRECT("D48")&lt;定義値!$L$7,INDIRECT("D48")&gt;定義値!$M$7)),   "[常勤-給料] " &amp;定義値!$L$7 &amp;定義値!$AE$14 &amp;定義値!$M$7 &amp;定義値!$AE$16,
    IF(ISTEXT(INDIRECT("E48")),                                                               "[常勤-賞与] " &amp;定義値!$AE$10,
    IF((LEN(INDIRECT("E48"))-IFERROR(FIND(".",INDIRECT("E48")),LEN(INDIRECT("E48"))))&gt;=1,     "[常勤-賞与] " &amp;定義値!$AE$10,
    IF(AND(INDIRECT("E48")&lt;&gt;"",OR(INDIRECT("E48")&lt;定義値!$L$8,INDIRECT("E48")&gt;定義値!$M$8)),   "[常勤-賞与] " &amp;定義値!$L$8 &amp;定義値!$AE$14 &amp;定義値!$M$8 &amp;定義値!$AE$16,
    IF(ISTEXT(INDIRECT("F48")),                                                               "[非常勤-人数] " &amp;定義値!$AE$11,
    IF((LEN(INDIRECT("F48"))-IFERROR(FIND(".",INDIRECT("F48")),LEN(INDIRECT("F48"))))&gt;=2,     "[非常勤-人数] " &amp;定義値!$AE$9,
    IF(AND(INDIRECT("F48")&lt;&gt;"",OR(INDIRECT("F48")&lt;定義値!$L$9,INDIRECT("F48")&gt;定義値!$M$9)),   "[非常勤-人数] " &amp;定義値!$L$9 &amp;定義値!$AE$14 &amp;定義値!$M$9 &amp;定義値!$AE$15,
    IF(ISTEXT(INDIRECT("G48")),                                                               "[非常勤-給料] " &amp;定義値!$AE$10,
    IF((LEN(INDIRECT("G48"))-IFERROR(FIND(".",INDIRECT("G48")),LEN(INDIRECT("G48"))))&gt;=1,     "[非常勤-給料] " &amp;定義値!$AE$10,
    IF(AND(INDIRECT("G48")&lt;&gt;"",OR(INDIRECT("G48")&lt;定義値!$L$10,INDIRECT("G48")&gt;定義値!$M$10)), "[非常勤-給料] " &amp;定義値!$L$10 &amp;定義値!$AE$14 &amp;定義値!$M$10 &amp;定義値!$AE$16,
    IF(ISTEXT(INDIRECT("H48")),                                                               "[非常勤-賞与] " &amp;定義値!$AE$10,
    IF((LEN(INDIRECT("H48"))-IFERROR(FIND(".",INDIRECT("H48")),LEN(INDIRECT("H48"))))&gt;=1,     "[非常勤-賞与] " &amp;定義値!$AE$10,
    IF(AND(INDIRECT("H48")&lt;&gt;"",OR(INDIRECT("H48")&lt;定義値!$L$11,INDIRECT("H48")&gt;定義値!$M$11)), "[非常勤-賞与] " &amp;定義値!$L$11 &amp;定義値!$AE$14 &amp;定義値!$M$11 &amp;定義値!$AE$16,
    IF(ISTEXT(INDIRECT("I48")),                                                               "[常勤及び非常勤-人数] " &amp;定義値!$AE$11,
    IF((LEN(INDIRECT("I48"))-IFERROR(FIND(".",INDIRECT("I48")),LEN(INDIRECT("I48"))))&gt;=2,     "[常勤及び非常勤-人数] " &amp;定義値!$AE$9,
    IF(AND(INDIRECT("I48")&lt;&gt;"",OR(INDIRECT("I48")&lt;定義値!$L$12,INDIRECT("I48")&gt;定義値!$M$12)), "[常勤及び非常勤-人数] " &amp;定義値!$L$12 &amp;定義値!$AE$14 &amp;定義値!$M$12 &amp;定義値!$AE$15,
    IF(ISTEXT(INDIRECT("J48")),                                                               "[常勤及び非常勤-給料] " &amp;定義値!$AE$10,
    IF((LEN(INDIRECT("J48"))-IFERROR(FIND(".",INDIRECT("J48")),LEN(INDIRECT("J48"))))&gt;=1,     "[常勤及び非常勤-給料] " &amp;定義値!$AE$10,
    IF(AND(INDIRECT("J48")&lt;&gt;"",OR(INDIRECT("J48")&lt;定義値!$L$13,INDIRECT("J48")&gt;定義値!$M$13)), "[常勤及び非常勤-給料] " &amp;定義値!$L$13 &amp;定義値!$AE$14 &amp;定義値!$M$13 &amp;定義値!$AE$16,
    IF(ISTEXT(INDIRECT("K48")),                                                               "[常勤及び非常勤-賞与] " &amp;定義値!$AE$10,
    IF((LEN(INDIRECT("K48"))-IFERROR(FIND(".",INDIRECT("K48")),LEN(INDIRECT("K48"))))&gt;=1,     "[常勤及び非常勤-賞与] " &amp;定義値!$AE$10,
    IF(AND(INDIRECT("K48")&lt;&gt;"",OR(INDIRECT("K48")&lt;定義値!$L$14,INDIRECT("K48")&gt;定義値!$M$14)), "[常勤及び非常勤-賞与] " &amp;定義値!$L$14 &amp;定義値!$AE$14 &amp;定義値!$M$14 &amp;定義値!$AE$16,
    ""
))))))))))))))))))))))))))))</f>
        <v/>
      </c>
      <c r="O48" s="32" t="str">
        <f t="shared" si="0"/>
        <v>管理栄養士・栄養士</v>
      </c>
      <c r="P48" s="131" t="str" cm="1">
        <f t="array" aca="1" ref="P48" ca="1">IFERROR(ROUNDDOWN((INDIRECT("D48")+(INDIRECT("E48")/12))/INDIRECT("C48"),0),"")</f>
        <v/>
      </c>
      <c r="Q48" s="131" t="str" cm="1">
        <f t="array" aca="1" ref="Q48" ca="1">IFERROR(ROUNDDOWN((INDIRECT("G48")+(INDIRECT("H48")/12))/INDIRECT("F48"),0),"")</f>
        <v/>
      </c>
      <c r="R48" s="131" t="str" cm="1">
        <f t="array" aca="1" ref="R48" ca="1">IFERROR(ROUNDDOWN((INDIRECT("J48")+(INDIRECT("K48")/12))/INDIRECT("I48"),0),"")</f>
        <v/>
      </c>
    </row>
    <row r="49" spans="1:18">
      <c r="B49" s="25" t="s">
        <v>49</v>
      </c>
      <c r="C49" s="83"/>
      <c r="D49" s="68"/>
      <c r="E49" s="69"/>
      <c r="F49" s="88"/>
      <c r="G49" s="68"/>
      <c r="H49" s="69"/>
      <c r="I49" s="88"/>
      <c r="J49" s="68"/>
      <c r="K49" s="77"/>
      <c r="M49" s="98" t="str" cm="1">
        <f t="array" aca="1" ref="M49" ca="1">IF(AND(INDIRECT("C49"):INDIRECT("K49")=""), "",
    IF(ISTEXT(INDIRECT("C49")),                                                               "[常勤-人数] " &amp;定義値!$AE$11,
    IF((LEN(INDIRECT("C49"))-IFERROR(FIND(".",INDIRECT("C49")),LEN(INDIRECT("C49"))))&gt;=2,     "[常勤-人数] " &amp;定義値!$AE$9,
    IF(AND(INDIRECT("C49")&lt;&gt;"",OR(INDIRECT("C49")&lt;定義値!$L$6,INDIRECT("C49")&gt;定義値!$M$6)),   "[常勤-人数] " &amp;定義値!$L$6 &amp;定義値!$AE$14 &amp;定義値!$M$6 &amp;定義値!$AE$15,
    IF(ISTEXT(INDIRECT("D49")),                                                               "[常勤-給料] " &amp;定義値!$AE$10,
    IF((LEN(INDIRECT("D49"))-IFERROR(FIND(".",INDIRECT("D49")),LEN(INDIRECT("D49"))))&gt;=1,     "[常勤-給料] " &amp;定義値!$AE$10,
    IF(AND(INDIRECT("D49")&lt;&gt;"",OR(INDIRECT("D49")&lt;定義値!$L$7,INDIRECT("D49")&gt;定義値!$M$7)),   "[常勤-給料] " &amp;定義値!$L$7 &amp;定義値!$AE$14 &amp;定義値!$M$7 &amp;定義値!$AE$16,
    IF(ISTEXT(INDIRECT("E49")),                                                               "[常勤-賞与] " &amp;定義値!$AE$10,
    IF((LEN(INDIRECT("E49"))-IFERROR(FIND(".",INDIRECT("E49")),LEN(INDIRECT("E49"))))&gt;=1,     "[常勤-賞与] " &amp;定義値!$AE$10,
    IF(AND(INDIRECT("E49")&lt;&gt;"",OR(INDIRECT("E49")&lt;定義値!$L$8,INDIRECT("E49")&gt;定義値!$M$8)),   "[常勤-賞与] " &amp;定義値!$L$8 &amp;定義値!$AE$14 &amp;定義値!$M$8 &amp;定義値!$AE$16,
    IF(ISTEXT(INDIRECT("F49")),                                                               "[非常勤-人数] " &amp;定義値!$AE$11,
    IF((LEN(INDIRECT("F49"))-IFERROR(FIND(".",INDIRECT("F49")),LEN(INDIRECT("F49"))))&gt;=2,     "[非常勤-人数] " &amp;定義値!$AE$9,
    IF(AND(INDIRECT("F49")&lt;&gt;"",OR(INDIRECT("F49")&lt;定義値!$L$9,INDIRECT("F49")&gt;定義値!$M$9)),   "[非常勤-人数] " &amp;定義値!$L$9 &amp;定義値!$AE$14 &amp;定義値!$M$9 &amp;定義値!$AE$15,
    IF(ISTEXT(INDIRECT("G49")),                                                               "[非常勤-給料] " &amp;定義値!$AE$10,
    IF((LEN(INDIRECT("G49"))-IFERROR(FIND(".",INDIRECT("G49")),LEN(INDIRECT("G49"))))&gt;=1,     "[非常勤-給料] " &amp;定義値!$AE$10,
    IF(AND(INDIRECT("G49")&lt;&gt;"",OR(INDIRECT("G49")&lt;定義値!$L$10,INDIRECT("G49")&gt;定義値!$M$10)), "[非常勤-給料] " &amp;定義値!$L$10 &amp;定義値!$AE$14 &amp;定義値!$M$10 &amp;定義値!$AE$16,
    IF(ISTEXT(INDIRECT("H49")),                                                               "[非常勤-賞与] " &amp;定義値!$AE$10,
    IF((LEN(INDIRECT("H49"))-IFERROR(FIND(".",INDIRECT("H49")),LEN(INDIRECT("H49"))))&gt;=1,     "[非常勤-賞与] " &amp;定義値!$AE$10,
    IF(AND(INDIRECT("H49")&lt;&gt;"",OR(INDIRECT("H49")&lt;定義値!$L$11,INDIRECT("H49")&gt;定義値!$M$11)), "[非常勤-賞与] " &amp;定義値!$L$11 &amp;定義値!$AE$14 &amp;定義値!$M$11 &amp;定義値!$AE$16,
    IF(ISTEXT(INDIRECT("I49")),                                                               "[常勤及び非常勤-人数] " &amp;定義値!$AE$11,
    IF((LEN(INDIRECT("I49"))-IFERROR(FIND(".",INDIRECT("I49")),LEN(INDIRECT("I49"))))&gt;=2,     "[常勤及び非常勤-人数] " &amp;定義値!$AE$9,
    IF(AND(INDIRECT("I49")&lt;&gt;"",OR(INDIRECT("I49")&lt;定義値!$L$12,INDIRECT("I49")&gt;定義値!$M$12)), "[常勤及び非常勤-人数] " &amp;定義値!$L$12 &amp;定義値!$AE$14 &amp;定義値!$M$12 &amp;定義値!$AE$15,
    IF(ISTEXT(INDIRECT("J49")),                                                               "[常勤及び非常勤-給料] " &amp;定義値!$AE$10,
    IF((LEN(INDIRECT("J49"))-IFERROR(FIND(".",INDIRECT("J49")),LEN(INDIRECT("J49"))))&gt;=1,     "[常勤及び非常勤-給料] " &amp;定義値!$AE$10,
    IF(AND(INDIRECT("J49")&lt;&gt;"",OR(INDIRECT("J49")&lt;定義値!$L$13,INDIRECT("J49")&gt;定義値!$M$13)), "[常勤及び非常勤-給料] " &amp;定義値!$L$13 &amp;定義値!$AE$14 &amp;定義値!$M$13 &amp;定義値!$AE$16,
    IF(ISTEXT(INDIRECT("K49")),                                                               "[常勤及び非常勤-賞与] " &amp;定義値!$AE$10,
    IF((LEN(INDIRECT("K49"))-IFERROR(FIND(".",INDIRECT("K49")),LEN(INDIRECT("K49"))))&gt;=1,     "[常勤及び非常勤-賞与] " &amp;定義値!$AE$10,
    IF(AND(INDIRECT("K49")&lt;&gt;"",OR(INDIRECT("K49")&lt;定義値!$L$14,INDIRECT("K49")&gt;定義値!$M$14)), "[常勤及び非常勤-賞与] " &amp;定義値!$L$14 &amp;定義値!$AE$14 &amp;定義値!$M$14 &amp;定義値!$AE$16,
    ""
))))))))))))))))))))))))))))</f>
        <v/>
      </c>
      <c r="O49" s="32" t="str">
        <f t="shared" si="0"/>
        <v>調理員</v>
      </c>
      <c r="P49" s="131" t="str" cm="1">
        <f t="array" aca="1" ref="P49" ca="1">IFERROR(ROUNDDOWN((INDIRECT("D49")+(INDIRECT("E49")/12))/INDIRECT("C49"),0),"")</f>
        <v/>
      </c>
      <c r="Q49" s="131" t="str" cm="1">
        <f t="array" aca="1" ref="Q49" ca="1">IFERROR(ROUNDDOWN((INDIRECT("G49")+(INDIRECT("H49")/12))/INDIRECT("F49"),0),"")</f>
        <v/>
      </c>
      <c r="R49" s="131" t="str" cm="1">
        <f t="array" aca="1" ref="R49" ca="1">IFERROR(ROUNDDOWN((INDIRECT("J49")+(INDIRECT("K49")/12))/INDIRECT("I49"),0),"")</f>
        <v/>
      </c>
    </row>
    <row r="50" spans="1:18">
      <c r="B50" s="34" t="s">
        <v>50</v>
      </c>
      <c r="C50" s="82"/>
      <c r="D50" s="66"/>
      <c r="E50" s="67"/>
      <c r="F50" s="87"/>
      <c r="G50" s="66"/>
      <c r="H50" s="67"/>
      <c r="I50" s="87"/>
      <c r="J50" s="66"/>
      <c r="K50" s="76"/>
      <c r="M50" s="98" t="str" cm="1">
        <f t="array" aca="1" ref="M50" ca="1">IF(AND(INDIRECT("C50"):INDIRECT("K50")=""), "",
    IF(ISTEXT(INDIRECT("C50")),                                                               "[常勤-人数] " &amp;定義値!$AE$11,
    IF((LEN(INDIRECT("C50"))-IFERROR(FIND(".",INDIRECT("C50")),LEN(INDIRECT("C50"))))&gt;=2,     "[常勤-人数] " &amp;定義値!$AE$9,
    IF(AND(INDIRECT("C50")&lt;&gt;"",OR(INDIRECT("C50")&lt;定義値!$L$6,INDIRECT("C50")&gt;定義値!$M$6)),   "[常勤-人数] " &amp;定義値!$L$6 &amp;定義値!$AE$14 &amp;定義値!$M$6 &amp;定義値!$AE$15,
    IF(ISTEXT(INDIRECT("D50")),                                                               "[常勤-給料] " &amp;定義値!$AE$10,
    IF((LEN(INDIRECT("D50"))-IFERROR(FIND(".",INDIRECT("D50")),LEN(INDIRECT("D50"))))&gt;=1,     "[常勤-給料] " &amp;定義値!$AE$10,
    IF(AND(INDIRECT("D50")&lt;&gt;"",OR(INDIRECT("D50")&lt;定義値!$L$7,INDIRECT("D50")&gt;定義値!$M$7)),   "[常勤-給料] " &amp;定義値!$L$7 &amp;定義値!$AE$14 &amp;定義値!$M$7 &amp;定義値!$AE$16,
    IF(ISTEXT(INDIRECT("E50")),                                                               "[常勤-賞与] " &amp;定義値!$AE$10,
    IF((LEN(INDIRECT("E50"))-IFERROR(FIND(".",INDIRECT("E50")),LEN(INDIRECT("E50"))))&gt;=1,     "[常勤-賞与] " &amp;定義値!$AE$10,
    IF(AND(INDIRECT("E50")&lt;&gt;"",OR(INDIRECT("E50")&lt;定義値!$L$8,INDIRECT("E50")&gt;定義値!$M$8)),   "[常勤-賞与] " &amp;定義値!$L$8 &amp;定義値!$AE$14 &amp;定義値!$M$8 &amp;定義値!$AE$16,
    IF(ISTEXT(INDIRECT("F50")),                                                               "[非常勤-人数] " &amp;定義値!$AE$11,
    IF((LEN(INDIRECT("F50"))-IFERROR(FIND(".",INDIRECT("F50")),LEN(INDIRECT("F50"))))&gt;=2,     "[非常勤-人数] " &amp;定義値!$AE$9,
    IF(AND(INDIRECT("F50")&lt;&gt;"",OR(INDIRECT("F50")&lt;定義値!$L$9,INDIRECT("F50")&gt;定義値!$M$9)),   "[非常勤-人数] " &amp;定義値!$L$9 &amp;定義値!$AE$14 &amp;定義値!$M$9 &amp;定義値!$AE$15,
    IF(ISTEXT(INDIRECT("G50")),                                                               "[非常勤-給料] " &amp;定義値!$AE$10,
    IF((LEN(INDIRECT("G50"))-IFERROR(FIND(".",INDIRECT("G50")),LEN(INDIRECT("G50"))))&gt;=1,     "[非常勤-給料] " &amp;定義値!$AE$10,
    IF(AND(INDIRECT("G50")&lt;&gt;"",OR(INDIRECT("G50")&lt;定義値!$L$10,INDIRECT("G50")&gt;定義値!$M$10)), "[非常勤-給料] " &amp;定義値!$L$10 &amp;定義値!$AE$14 &amp;定義値!$M$10 &amp;定義値!$AE$16,
    IF(ISTEXT(INDIRECT("H50")),                                                               "[非常勤-賞与] " &amp;定義値!$AE$10,
    IF((LEN(INDIRECT("H50"))-IFERROR(FIND(".",INDIRECT("H50")),LEN(INDIRECT("H50"))))&gt;=1,     "[非常勤-賞与] " &amp;定義値!$AE$10,
    IF(AND(INDIRECT("H50")&lt;&gt;"",OR(INDIRECT("H50")&lt;定義値!$L$11,INDIRECT("H50")&gt;定義値!$M$11)), "[非常勤-賞与] " &amp;定義値!$L$11 &amp;定義値!$AE$14 &amp;定義値!$M$11 &amp;定義値!$AE$16,
    IF(ISTEXT(INDIRECT("I50")),                                                               "[常勤及び非常勤-人数] " &amp;定義値!$AE$11,
    IF((LEN(INDIRECT("I50"))-IFERROR(FIND(".",INDIRECT("I50")),LEN(INDIRECT("I50"))))&gt;=2,     "[常勤及び非常勤-人数] " &amp;定義値!$AE$9,
    IF(AND(INDIRECT("I50")&lt;&gt;"",OR(INDIRECT("I50")&lt;定義値!$L$12,INDIRECT("I50")&gt;定義値!$M$12)), "[常勤及び非常勤-人数] " &amp;定義値!$L$12 &amp;定義値!$AE$14 &amp;定義値!$M$12 &amp;定義値!$AE$15,
    IF(ISTEXT(INDIRECT("J50")),                                                               "[常勤及び非常勤-給料] " &amp;定義値!$AE$10,
    IF((LEN(INDIRECT("J50"))-IFERROR(FIND(".",INDIRECT("J50")),LEN(INDIRECT("J50"))))&gt;=1,     "[常勤及び非常勤-給料] " &amp;定義値!$AE$10,
    IF(AND(INDIRECT("J50")&lt;&gt;"",OR(INDIRECT("J50")&lt;定義値!$L$13,INDIRECT("J50")&gt;定義値!$M$13)), "[常勤及び非常勤-給料] " &amp;定義値!$L$13 &amp;定義値!$AE$14 &amp;定義値!$M$13 &amp;定義値!$AE$16,
    IF(ISTEXT(INDIRECT("K50")),                                                               "[常勤及び非常勤-賞与] " &amp;定義値!$AE$10,
    IF((LEN(INDIRECT("K50"))-IFERROR(FIND(".",INDIRECT("K50")),LEN(INDIRECT("K50"))))&gt;=1,     "[常勤及び非常勤-賞与] " &amp;定義値!$AE$10,
    IF(AND(INDIRECT("K50")&lt;&gt;"",OR(INDIRECT("K50")&lt;定義値!$L$14,INDIRECT("K50")&gt;定義値!$M$14)), "[常勤及び非常勤-賞与] " &amp;定義値!$L$14 &amp;定義値!$AE$14 &amp;定義値!$M$14 &amp;定義値!$AE$16,
    ""
))))))))))))))))))))))))))))</f>
        <v/>
      </c>
      <c r="O50" s="32" t="str">
        <f t="shared" si="0"/>
        <v>事務員</v>
      </c>
      <c r="P50" s="131" t="str" cm="1">
        <f t="array" aca="1" ref="P50" ca="1">IFERROR(ROUNDDOWN((INDIRECT("D50")+(INDIRECT("E50")/12))/INDIRECT("C50"),0),"")</f>
        <v/>
      </c>
      <c r="Q50" s="131" t="str" cm="1">
        <f t="array" aca="1" ref="Q50" ca="1">IFERROR(ROUNDDOWN((INDIRECT("G50")+(INDIRECT("H50")/12))/INDIRECT("F50"),0),"")</f>
        <v/>
      </c>
      <c r="R50" s="131" t="str" cm="1">
        <f t="array" aca="1" ref="R50" ca="1">IFERROR(ROUNDDOWN((INDIRECT("J50")+(INDIRECT("K50")/12))/INDIRECT("I50"),0),"")</f>
        <v/>
      </c>
    </row>
    <row r="51" spans="1:18">
      <c r="B51" s="25" t="s">
        <v>51</v>
      </c>
      <c r="C51" s="85"/>
      <c r="D51" s="73"/>
      <c r="E51" s="74"/>
      <c r="F51" s="90"/>
      <c r="G51" s="73"/>
      <c r="H51" s="74"/>
      <c r="I51" s="90"/>
      <c r="J51" s="73"/>
      <c r="K51" s="80"/>
      <c r="M51" s="98" t="str" cm="1">
        <f t="array" aca="1" ref="M51" ca="1">IF(AND(INDIRECT("C51"):INDIRECT("K51")=""), "",
    IF(ISTEXT(INDIRECT("C51")),                                                               "[常勤-人数] " &amp;定義値!$AE$11,
    IF((LEN(INDIRECT("C51"))-IFERROR(FIND(".",INDIRECT("C51")),LEN(INDIRECT("C51"))))&gt;=2,     "[常勤-人数] " &amp;定義値!$AE$9,
    IF(AND(INDIRECT("C51")&lt;&gt;"",OR(INDIRECT("C51")&lt;定義値!$L$6,INDIRECT("C51")&gt;定義値!$M$6)),   "[常勤-人数] " &amp;定義値!$L$6 &amp;定義値!$AE$14 &amp;定義値!$M$6 &amp;定義値!$AE$15,
    IF(ISTEXT(INDIRECT("D51")),                                                               "[常勤-給料] " &amp;定義値!$AE$10,
    IF((LEN(INDIRECT("D51"))-IFERROR(FIND(".",INDIRECT("D51")),LEN(INDIRECT("D51"))))&gt;=1,     "[常勤-給料] " &amp;定義値!$AE$10,
    IF(AND(INDIRECT("D51")&lt;&gt;"",OR(INDIRECT("D51")&lt;定義値!$L$7,INDIRECT("D51")&gt;定義値!$M$7)),   "[常勤-給料] " &amp;定義値!$L$7 &amp;定義値!$AE$14 &amp;定義値!$M$7 &amp;定義値!$AE$16,
    IF(ISTEXT(INDIRECT("E51")),                                                               "[常勤-賞与] " &amp;定義値!$AE$10,
    IF((LEN(INDIRECT("E51"))-IFERROR(FIND(".",INDIRECT("E51")),LEN(INDIRECT("E51"))))&gt;=1,     "[常勤-賞与] " &amp;定義値!$AE$10,
    IF(AND(INDIRECT("E51")&lt;&gt;"",OR(INDIRECT("E51")&lt;定義値!$L$8,INDIRECT("E51")&gt;定義値!$M$8)),   "[常勤-賞与] " &amp;定義値!$L$8 &amp;定義値!$AE$14 &amp;定義値!$M$8 &amp;定義値!$AE$16,
    IF(ISTEXT(INDIRECT("F51")),                                                               "[非常勤-人数] " &amp;定義値!$AE$11,
    IF((LEN(INDIRECT("F51"))-IFERROR(FIND(".",INDIRECT("F51")),LEN(INDIRECT("F51"))))&gt;=2,     "[非常勤-人数] " &amp;定義値!$AE$9,
    IF(AND(INDIRECT("F51")&lt;&gt;"",OR(INDIRECT("F51")&lt;定義値!$L$9,INDIRECT("F51")&gt;定義値!$M$9)),   "[非常勤-人数] " &amp;定義値!$L$9 &amp;定義値!$AE$14 &amp;定義値!$M$9 &amp;定義値!$AE$15,
    IF(ISTEXT(INDIRECT("G51")),                                                               "[非常勤-給料] " &amp;定義値!$AE$10,
    IF((LEN(INDIRECT("G51"))-IFERROR(FIND(".",INDIRECT("G51")),LEN(INDIRECT("G51"))))&gt;=1,     "[非常勤-給料] " &amp;定義値!$AE$10,
    IF(AND(INDIRECT("G51")&lt;&gt;"",OR(INDIRECT("G51")&lt;定義値!$L$10,INDIRECT("G51")&gt;定義値!$M$10)), "[非常勤-給料] " &amp;定義値!$L$10 &amp;定義値!$AE$14 &amp;定義値!$M$10 &amp;定義値!$AE$16,
    IF(ISTEXT(INDIRECT("H51")),                                                               "[非常勤-賞与] " &amp;定義値!$AE$10,
    IF((LEN(INDIRECT("H51"))-IFERROR(FIND(".",INDIRECT("H51")),LEN(INDIRECT("H51"))))&gt;=1,     "[非常勤-賞与] " &amp;定義値!$AE$10,
    IF(AND(INDIRECT("H51")&lt;&gt;"",OR(INDIRECT("H51")&lt;定義値!$L$11,INDIRECT("H51")&gt;定義値!$M$11)), "[非常勤-賞与] " &amp;定義値!$L$11 &amp;定義値!$AE$14 &amp;定義値!$M$11 &amp;定義値!$AE$16,
    IF(ISTEXT(INDIRECT("I51")),                                                               "[常勤及び非常勤-人数] " &amp;定義値!$AE$11,
    IF((LEN(INDIRECT("I51"))-IFERROR(FIND(".",INDIRECT("I51")),LEN(INDIRECT("I51"))))&gt;=2,     "[常勤及び非常勤-人数] " &amp;定義値!$AE$9,
    IF(AND(INDIRECT("I51")&lt;&gt;"",OR(INDIRECT("I51")&lt;定義値!$L$12,INDIRECT("I51")&gt;定義値!$M$12)), "[常勤及び非常勤-人数] " &amp;定義値!$L$12 &amp;定義値!$AE$14 &amp;定義値!$M$12 &amp;定義値!$AE$15,
    IF(ISTEXT(INDIRECT("J51")),                                                               "[常勤及び非常勤-給料] " &amp;定義値!$AE$10,
    IF((LEN(INDIRECT("J51"))-IFERROR(FIND(".",INDIRECT("J51")),LEN(INDIRECT("J51"))))&gt;=1,     "[常勤及び非常勤-給料] " &amp;定義値!$AE$10,
    IF(AND(INDIRECT("J51")&lt;&gt;"",OR(INDIRECT("J51")&lt;定義値!$L$13,INDIRECT("J51")&gt;定義値!$M$13)), "[常勤及び非常勤-給料] " &amp;定義値!$L$13 &amp;定義値!$AE$14 &amp;定義値!$M$13 &amp;定義値!$AE$16,
    IF(ISTEXT(INDIRECT("K51")),                                                               "[常勤及び非常勤-賞与] " &amp;定義値!$AE$10,
    IF((LEN(INDIRECT("K51"))-IFERROR(FIND(".",INDIRECT("K51")),LEN(INDIRECT("K51"))))&gt;=1,     "[常勤及び非常勤-賞与] " &amp;定義値!$AE$10,
    IF(AND(INDIRECT("K51")&lt;&gt;"",OR(INDIRECT("K51")&lt;定義値!$L$14,INDIRECT("K51")&gt;定義値!$M$14)), "[常勤及び非常勤-賞与] " &amp;定義値!$L$14 &amp;定義値!$AE$14 &amp;定義値!$M$14 &amp;定義値!$AE$16,
    ""
))))))))))))))))))))))))))))</f>
        <v/>
      </c>
      <c r="O51" s="32" t="str">
        <f t="shared" si="0"/>
        <v>その他の職員</v>
      </c>
      <c r="P51" s="131" t="str" cm="1">
        <f t="array" aca="1" ref="P51" ca="1">IFERROR(ROUNDDOWN((INDIRECT("D51")+(INDIRECT("E51")/12))/INDIRECT("C51"),0),"")</f>
        <v/>
      </c>
      <c r="Q51" s="131" t="str" cm="1">
        <f t="array" aca="1" ref="Q51" ca="1">IFERROR(ROUNDDOWN((INDIRECT("G51")+(INDIRECT("H51")/12))/INDIRECT("F51"),0),"")</f>
        <v/>
      </c>
      <c r="R51" s="131" t="str" cm="1">
        <f t="array" aca="1" ref="R51" ca="1">IFERROR(ROUNDDOWN((INDIRECT("J51")+(INDIRECT("K51")/12))/INDIRECT("I51"),0),"")</f>
        <v/>
      </c>
    </row>
    <row r="54" spans="1:18" ht="22.5">
      <c r="B54" s="22" t="s">
        <v>53</v>
      </c>
    </row>
    <row r="55" spans="1:18" ht="20">
      <c r="B55" s="24" t="s">
        <v>0</v>
      </c>
      <c r="C55" s="159" t="s">
        <v>1</v>
      </c>
      <c r="D55" s="160"/>
      <c r="E55" s="161"/>
    </row>
    <row r="56" spans="1:18">
      <c r="A56" s="56" t="s">
        <v>403</v>
      </c>
      <c r="B56" s="37" t="s">
        <v>54</v>
      </c>
      <c r="C56" s="186" t="s">
        <v>409</v>
      </c>
      <c r="D56" s="187"/>
      <c r="E56" s="188"/>
      <c r="M56" s="98" t="str" cm="1">
        <f t="array" aca="1" ref="M56" ca="1">IF(AND(INDIRECT("A56")="＊", INDIRECT("C56")=""),           定義値!$AE$5,
    IF(INDIRECT("C56")="",                                   "",
    IF(ISERROR(MATCH(INDIRECT("C56"), 定義値!$P$5:$P$7, 0)), 定義値!$AE$7,
    ""
 )))</f>
        <v/>
      </c>
    </row>
    <row r="57" spans="1:18" ht="22.5">
      <c r="B57" s="22"/>
    </row>
    <row r="58" spans="1:18" ht="37" customHeight="1">
      <c r="B58" s="24" t="s">
        <v>26</v>
      </c>
      <c r="C58" s="159" t="s">
        <v>27</v>
      </c>
      <c r="D58" s="160"/>
      <c r="E58" s="161"/>
    </row>
    <row r="59" spans="1:18">
      <c r="A59" s="56" t="s">
        <v>403</v>
      </c>
      <c r="B59" s="25" t="s">
        <v>55</v>
      </c>
      <c r="C59" s="192">
        <v>14228800</v>
      </c>
      <c r="D59" s="193"/>
      <c r="E59" s="194"/>
      <c r="M59" s="98" t="str" cm="1">
        <f t="array" aca="1" ref="M59" ca="1">IF(AND(INDIRECT("A59")="＊", INDIRECT("C59")=""),                                            定義値!$AE$6,
    IF(ISTEXT(INDIRECT("C59")),                                                               定義値!$AE$10,
    IF((LEN(INDIRECT("C59")) - IFERROR(FIND(".",INDIRECT("C59")),LEN(INDIRECT("C59")))) &gt;= 1, 定義値!$AE$10,
    IF(AND(INDIRECT("C59") &lt;&gt; "",
           OR(INDIRECT("C59") &lt; VLOOKUP(INDIRECT("B59"),定義値!$Q$6:$T$35,3,FALSE),
              INDIRECT("C59") &gt; VLOOKUP(INDIRECT("B59"),定義値!$Q$6:$T$35,4,FALSE))),         定義値!$AE$20,
    IF(INDIRECT("C59")&lt;SUM(INDIRECT("C60"):INDIRECT("E61")),                                 定義値!$AE$21&amp;INDIRECT("B59")&amp;定義値!$AE$22,
    ""
   )))))</f>
        <v/>
      </c>
    </row>
    <row r="60" spans="1:18">
      <c r="B60" s="35" t="s">
        <v>86</v>
      </c>
      <c r="C60" s="195">
        <v>13958170</v>
      </c>
      <c r="D60" s="196"/>
      <c r="E60" s="197"/>
      <c r="M60" s="98" t="str" cm="1">
        <f t="array" aca="1" ref="M60" ca="1">IF(AND(INDIRECT("A60")="＊", INDIRECT("C60")=""),                                            定義値!$AE$6,
    IF(ISTEXT(INDIRECT("C60")),                                                               定義値!$AE$10,
    IF((LEN(INDIRECT("C60")) - IFERROR(FIND(".",INDIRECT("C60")),LEN(INDIRECT("C60")))) &gt;= 1, 定義値!$AE$10,
    IF(AND(INDIRECT("C60") &lt;&gt; "",
           OR(INDIRECT("C60") &lt; VLOOKUP(INDIRECT("B60"),定義値!$Q$6:$T$35,3,FALSE),
              INDIRECT("C60") &gt; VLOOKUP(INDIRECT("B60"),定義値!$Q$6:$T$35,4,FALSE))),         定義値!$AE$20,
    ""
 ))))</f>
        <v/>
      </c>
    </row>
    <row r="61" spans="1:18">
      <c r="B61" s="35" t="s">
        <v>85</v>
      </c>
      <c r="C61" s="198">
        <v>270630</v>
      </c>
      <c r="D61" s="199"/>
      <c r="E61" s="200"/>
      <c r="M61" s="98" t="str" cm="1">
        <f t="array" aca="1" ref="M61" ca="1">IF(AND(INDIRECT("A61")="＊", INDIRECT("C61")=""),                                            定義値!$AE$6,
    IF(ISTEXT(INDIRECT("C61")),                                                               定義値!$AE$10,
    IF((LEN(INDIRECT("C61")) - IFERROR(FIND(".",INDIRECT("C61")),LEN(INDIRECT("C61")))) &gt;= 1, 定義値!$AE$10,
    IF(AND(INDIRECT("C61") &lt;&gt; "",
           OR(INDIRECT("C61") &lt; VLOOKUP(INDIRECT("B61"),定義値!$Q$6:$T$35,3,FALSE),
              INDIRECT("C61") &gt; VLOOKUP(INDIRECT("B61"),定義値!$Q$6:$T$35,4,FALSE))),         定義値!$AE$20,
    ""
 ))))</f>
        <v/>
      </c>
    </row>
    <row r="62" spans="1:18">
      <c r="A62" s="56" t="s">
        <v>403</v>
      </c>
      <c r="B62" s="38" t="s">
        <v>422</v>
      </c>
      <c r="C62" s="201">
        <f>IF(AND(C63="",C68="",C70="",C72=""),"",$C$63+$C$68+$C$70+$C$71+$C$72)</f>
        <v>18332359</v>
      </c>
      <c r="D62" s="202"/>
      <c r="E62" s="203"/>
      <c r="F62" s="91" t="s">
        <v>421</v>
      </c>
    </row>
    <row r="63" spans="1:18">
      <c r="A63" s="56" t="s">
        <v>403</v>
      </c>
      <c r="B63" s="35" t="s">
        <v>112</v>
      </c>
      <c r="C63" s="204">
        <v>8809844</v>
      </c>
      <c r="D63" s="205"/>
      <c r="E63" s="206"/>
      <c r="G63" s="23"/>
      <c r="M63" s="98" t="str" cm="1">
        <f t="array" aca="1" ref="M63" ca="1">IF(AND(INDIRECT("A63")="＊", INDIRECT("C63")=""),                                            定義値!$AE$6,
    IF(ISTEXT(INDIRECT("C63")),                                                               定義値!$AE$10,
    IF((LEN(INDIRECT("C63")) - IFERROR(FIND(".",INDIRECT("C63")),LEN(INDIRECT("C63")))) &gt;= 1, 定義値!$AE$10,
    IF(AND(INDIRECT("C63") &lt;&gt; "",
           OR(INDIRECT("C63") &lt; VLOOKUP(INDIRECT("B63"),定義値!$Q$6:$T$35,3,FALSE),
              INDIRECT("C63") &gt; VLOOKUP(INDIRECT("B63"),定義値!$Q$6:$T$35,4,FALSE))),         定義値!$AE$20,
    IF(INDIRECT("C63")&lt;SUM(INDIRECT("C64"):INDIRECT("E67")),                                 定義値!$AE$21&amp;INDIRECT("B63")&amp;定義値!$AE$22,
    ""
   )))))</f>
        <v>「人件費」の内訳の合計額以上の金額で入力してください</v>
      </c>
    </row>
    <row r="64" spans="1:18">
      <c r="A64" s="56" t="s">
        <v>403</v>
      </c>
      <c r="B64" s="39" t="s">
        <v>423</v>
      </c>
      <c r="C64" s="195">
        <v>7609844</v>
      </c>
      <c r="D64" s="196"/>
      <c r="E64" s="197"/>
      <c r="G64" s="23"/>
      <c r="M64" s="98" t="str" cm="1">
        <f t="array" aca="1" ref="M64" ca="1">IF(AND(INDIRECT("A64")="＊", INDIRECT("C64")=""),                                            定義値!$AE$6,
    IF(ISTEXT(INDIRECT("C64")),                                                               定義値!$AE$10,
    IF((LEN(INDIRECT("C64")) - IFERROR(FIND(".",INDIRECT("C64")),LEN(INDIRECT("C64")))) &gt;= 1, 定義値!$AE$10,
    IF(AND(INDIRECT("C64") &lt;&gt; "",
           OR(INDIRECT("C64") &lt; VLOOKUP(INDIRECT("B64"),定義値!$Q$6:$T$35,3,FALSE),
              INDIRECT("C64") &gt; VLOOKUP(INDIRECT("B64"),定義値!$Q$6:$T$35,4,FALSE))),         定義値!$AE$20,
    ""
 ))))</f>
        <v/>
      </c>
    </row>
    <row r="65" spans="1:13">
      <c r="B65" s="39" t="s">
        <v>61</v>
      </c>
      <c r="C65" s="195">
        <v>1200000</v>
      </c>
      <c r="D65" s="196"/>
      <c r="E65" s="197"/>
      <c r="M65" s="98" t="str" cm="1">
        <f t="array" aca="1" ref="M65" ca="1">IF(AND(INDIRECT("A65")="＊", INDIRECT("C65")=""),                                            定義値!$AE$6,
    IF(ISTEXT(INDIRECT("C65")),                                                               定義値!$AE$10,
    IF((LEN(INDIRECT("C65")) - IFERROR(FIND(".",INDIRECT("C65")),LEN(INDIRECT("C65")))) &gt;= 1, 定義値!$AE$10,
    IF(AND(INDIRECT("C65") &lt;&gt; "",
           OR(INDIRECT("C65") &lt; VLOOKUP(INDIRECT("B65"),定義値!$Q$6:$T$35,3,FALSE),
              INDIRECT("C65") &gt; VLOOKUP(INDIRECT("B65"),定義値!$Q$6:$T$35,4,FALSE))),         定義値!$AE$20,
    ""
 ))))</f>
        <v/>
      </c>
    </row>
    <row r="66" spans="1:13">
      <c r="B66" s="39" t="s">
        <v>62</v>
      </c>
      <c r="C66" s="195"/>
      <c r="D66" s="196"/>
      <c r="E66" s="197"/>
      <c r="M66" s="98" t="str" cm="1">
        <f t="array" aca="1" ref="M66" ca="1">IF(AND(INDIRECT("A66")="＊", INDIRECT("C66")=""),                                            定義値!$AE$6,
    IF(ISTEXT(INDIRECT("C66")),                                                               定義値!$AE$10,
    IF((LEN(INDIRECT("C66")) - IFERROR(FIND(".",INDIRECT("C66")),LEN(INDIRECT("C66")))) &gt;= 1, 定義値!$AE$10,
    IF(AND(INDIRECT("C66") &lt;&gt; "",
           OR(INDIRECT("C66") &lt; VLOOKUP(INDIRECT("B66"),定義値!$Q$6:$T$35,3,FALSE),
              INDIRECT("C66") &gt; VLOOKUP(INDIRECT("B66"),定義値!$Q$6:$T$35,4,FALSE))),         定義値!$AE$20,
    ""
 ))))</f>
        <v/>
      </c>
    </row>
    <row r="67" spans="1:13">
      <c r="B67" s="39" t="s">
        <v>63</v>
      </c>
      <c r="C67" s="195">
        <v>1302247</v>
      </c>
      <c r="D67" s="196"/>
      <c r="E67" s="197"/>
      <c r="M67" s="98" t="str" cm="1">
        <f t="array" aca="1" ref="M67" ca="1">IF(AND(INDIRECT("A67")="＊", INDIRECT("C67")=""),                                            定義値!$AE$6,
    IF(ISTEXT(INDIRECT("C67")),                                                               定義値!$AE$10,
    IF((LEN(INDIRECT("C67")) - IFERROR(FIND(".",INDIRECT("C67")),LEN(INDIRECT("C67")))) &gt;= 1, 定義値!$AE$10,
    IF(AND(INDIRECT("C67") &lt;&gt; "",
           OR(INDIRECT("C67") &lt; VLOOKUP(INDIRECT("B67"),定義値!$Q$6:$T$35,3,FALSE),
              INDIRECT("C67") &gt; VLOOKUP(INDIRECT("B67"),定義値!$Q$6:$T$35,4,FALSE))),         定義値!$AE$20,
    ""
 ))))</f>
        <v/>
      </c>
    </row>
    <row r="68" spans="1:13">
      <c r="A68" s="56" t="s">
        <v>403</v>
      </c>
      <c r="B68" s="35" t="s">
        <v>64</v>
      </c>
      <c r="C68" s="195">
        <v>0</v>
      </c>
      <c r="D68" s="196"/>
      <c r="E68" s="197"/>
      <c r="M68" s="98" t="str" cm="1">
        <f t="array" aca="1" ref="M68" ca="1">IF(AND(INDIRECT("A68")="＊", INDIRECT("C68")=""),                                            定義値!$AE$6,
    IF(ISTEXT(INDIRECT("C68")),                                                               定義値!$AE$10,
    IF((LEN(INDIRECT("C68")) - IFERROR(FIND(".",INDIRECT("C68")),LEN(INDIRECT("C68")))) &gt;= 1, 定義値!$AE$10,
    IF(AND(INDIRECT("C68") &lt;&gt; "",
           OR(INDIRECT("C68") &lt; VLOOKUP(INDIRECT("B68"),定義値!$Q$6:$T$35,3,FALSE),
              INDIRECT("C68") &gt; VLOOKUP(INDIRECT("B68"),定義値!$Q$6:$T$35,4,FALSE))),         定義値!$AE$20,
    IF(INDIRECT("C68")&lt;SUM(INDIRECT("C69"):INDIRECT("E69")),                                 定義値!$AE$21&amp;INDIRECT("B68")&amp;定義値!$AE$22,
    ""
   )))))</f>
        <v/>
      </c>
    </row>
    <row r="69" spans="1:13">
      <c r="B69" s="39" t="s">
        <v>65</v>
      </c>
      <c r="C69" s="195"/>
      <c r="D69" s="196"/>
      <c r="E69" s="197"/>
      <c r="M69" s="98" t="str" cm="1">
        <f t="array" aca="1" ref="M69" ca="1">IF(AND(INDIRECT("A69")="＊", INDIRECT("C69")=""),                                            定義値!$AE$6,
    IF(ISTEXT(INDIRECT("C69")),                                                               定義値!$AE$10,
    IF((LEN(INDIRECT("C69")) - IFERROR(FIND(".",INDIRECT("C69")),LEN(INDIRECT("C69")))) &gt;= 1, 定義値!$AE$10,
    IF(AND(INDIRECT("C69") &lt;&gt; "",
           OR(INDIRECT("C69") &lt; VLOOKUP(INDIRECT("B69"),定義値!$Q$6:$T$35,3,FALSE),
              INDIRECT("C69") &gt; VLOOKUP(INDIRECT("B69"),定義値!$Q$6:$T$35,4,FALSE))),         定義値!$AE$20,
    ""
 ))))</f>
        <v/>
      </c>
    </row>
    <row r="70" spans="1:13">
      <c r="A70" s="56" t="s">
        <v>403</v>
      </c>
      <c r="B70" s="35" t="s">
        <v>66</v>
      </c>
      <c r="C70" s="195">
        <v>931627</v>
      </c>
      <c r="D70" s="196"/>
      <c r="E70" s="197"/>
      <c r="M70" s="98" t="str" cm="1">
        <f t="array" aca="1" ref="M70" ca="1">IF(AND(INDIRECT("A70")="＊", INDIRECT("C70")=""),                                            定義値!$AE$6,
    IF(ISTEXT(INDIRECT("C70")),                                                               定義値!$AE$10,
    IF((LEN(INDIRECT("C70")) - IFERROR(FIND(".",INDIRECT("C70")),LEN(INDIRECT("C70")))) &gt;= 1, 定義値!$AE$10,
    IF(AND(INDIRECT("C70") &lt;&gt; "",
           OR(INDIRECT("C70") &lt; VLOOKUP(INDIRECT("B70"),定義値!$Q$6:$T$35,3,FALSE),
              INDIRECT("C70") &gt; VLOOKUP(INDIRECT("B70"),定義値!$Q$6:$T$35,4,FALSE))),         定義値!$AE$20,
    ""
 ))))</f>
        <v/>
      </c>
    </row>
    <row r="71" spans="1:13">
      <c r="A71" s="56" t="s">
        <v>403</v>
      </c>
      <c r="B71" s="35" t="s">
        <v>67</v>
      </c>
      <c r="C71" s="195">
        <v>230343</v>
      </c>
      <c r="D71" s="196"/>
      <c r="E71" s="197"/>
      <c r="M71" s="98" t="str" cm="1">
        <f t="array" aca="1" ref="M71" ca="1">IF(AND(INDIRECT("A71")="＊", INDIRECT("C71")=""),                                            定義値!$AE$6,
    IF(ISTEXT(INDIRECT("C71")),                                                               定義値!$AE$10,
    IF((LEN(INDIRECT("C71")) - IFERROR(FIND(".",INDIRECT("C71")),LEN(INDIRECT("C71")))) &gt;= 1, 定義値!$AE$10,
    IF(AND(INDIRECT("C71") &lt;&gt; "",
           OR(INDIRECT("C71") &lt; VLOOKUP(INDIRECT("B71"),定義値!$Q$6:$T$35,3,FALSE),
              INDIRECT("C71") &gt; VLOOKUP(INDIRECT("B71"),定義値!$Q$6:$T$35,4,FALSE))),         定義値!$AE$20,
    ""
 ))))</f>
        <v/>
      </c>
    </row>
    <row r="72" spans="1:13">
      <c r="A72" s="56" t="s">
        <v>403</v>
      </c>
      <c r="B72" s="35" t="s">
        <v>68</v>
      </c>
      <c r="C72" s="195">
        <v>8360545</v>
      </c>
      <c r="D72" s="196"/>
      <c r="E72" s="197"/>
      <c r="M72" s="98" t="str" cm="1">
        <f t="array" aca="1" ref="M72" ca="1">IF(AND(INDIRECT("A72")="＊", INDIRECT("C72")=""),                                            定義値!$AE$6,
    IF(ISTEXT(INDIRECT("C72")),                                                               定義値!$AE$10,
    IF((LEN(INDIRECT("C72")) - IFERROR(FIND(".",INDIRECT("C72")),LEN(INDIRECT("C72")))) &gt;= 1, 定義値!$AE$10,
    IF(AND(INDIRECT("C72") &lt;&gt; "",
           OR(INDIRECT("C72") &lt; VLOOKUP(INDIRECT("B72"),定義値!$Q$6:$T$35,3,FALSE),
              INDIRECT("C72") &gt; VLOOKUP(INDIRECT("B72"),定義値!$Q$6:$T$35,4,FALSE))),         定義値!$AE$20,
    IF(INDIRECT("C72")&lt;(INDIRECT("C73")+SUM(INDIRECT("C75"):INDIRECT("E78"))),                定義値!$AE$21&amp;INDIRECT("B72")&amp;定義値!$AE$22,
    ""
   )))))</f>
        <v/>
      </c>
    </row>
    <row r="73" spans="1:13">
      <c r="B73" s="39" t="s">
        <v>69</v>
      </c>
      <c r="C73" s="195">
        <v>123500</v>
      </c>
      <c r="D73" s="196"/>
      <c r="E73" s="197"/>
      <c r="M73" s="98" t="str" cm="1">
        <f t="array" aca="1" ref="M73" ca="1">IF(AND(INDIRECT("A73")="＊", INDIRECT("C73")=""),                                            定義値!$AE$6,
    IF(ISTEXT(INDIRECT("C73")),                                                               定義値!$AE$10,
    IF((LEN(INDIRECT("C73")) - IFERROR(FIND(".",INDIRECT("C73")),LEN(INDIRECT("C73")))) &gt;= 1, 定義値!$AE$10,
    IF(AND(INDIRECT("C73") &lt;&gt; "",
           OR(INDIRECT("C73") &lt; VLOOKUP(INDIRECT("B73"),定義値!$Q$6:$T$35,3,FALSE),
              INDIRECT("C73") &gt; VLOOKUP(INDIRECT("B73"),定義値!$Q$6:$T$35,4,FALSE))),         定義値!$AE$20,
    IF(INDIRECT("C73")&lt;SUM(INDIRECT("C74"):INDIRECT("E74")),                                 定義値!$AE$21&amp;INDIRECT("B73")&amp;定義値!$AE$22,
    ""
   )))))</f>
        <v/>
      </c>
    </row>
    <row r="74" spans="1:13">
      <c r="B74" s="40" t="s">
        <v>70</v>
      </c>
      <c r="C74" s="195">
        <v>120456</v>
      </c>
      <c r="D74" s="196"/>
      <c r="E74" s="197"/>
      <c r="M74" s="98" t="str" cm="1">
        <f t="array" aca="1" ref="M74" ca="1">IF(AND(INDIRECT("A74")="＊", INDIRECT("C74")=""),                                            定義値!$AE$6,
    IF(ISTEXT(INDIRECT("C74")),                                                               定義値!$AE$10,
    IF((LEN(INDIRECT("C74")) - IFERROR(FIND(".",INDIRECT("C74")),LEN(INDIRECT("C74")))) &gt;= 1, 定義値!$AE$10,
    IF(AND(INDIRECT("C74") &lt;&gt; "",
           OR(INDIRECT("C74") &lt; VLOOKUP(INDIRECT("B74"),定義値!$Q$6:$T$35,3,FALSE),
              INDIRECT("C74") &gt; VLOOKUP(INDIRECT("B74"),定義値!$Q$6:$T$35,4,FALSE))),         定義値!$AE$20,
    ""
 ))))</f>
        <v/>
      </c>
    </row>
    <row r="75" spans="1:13">
      <c r="B75" s="39" t="s">
        <v>71</v>
      </c>
      <c r="C75" s="195">
        <v>175000</v>
      </c>
      <c r="D75" s="196"/>
      <c r="E75" s="197"/>
      <c r="M75" s="98" t="str" cm="1">
        <f t="array" aca="1" ref="M75" ca="1">IF(AND(INDIRECT("A75")="＊", INDIRECT("C75")=""),                                            定義値!$AE$6,
    IF(ISTEXT(INDIRECT("C75")),                                                               定義値!$AE$10,
    IF((LEN(INDIRECT("C75")) - IFERROR(FIND(".",INDIRECT("C75")),LEN(INDIRECT("C75")))) &gt;= 1, 定義値!$AE$10,
    IF(AND(INDIRECT("C75") &lt;&gt; "",
           OR(INDIRECT("C75") &lt; VLOOKUP(INDIRECT("B75"),定義値!$Q$6:$T$35,3,FALSE),
              INDIRECT("C75") &gt; VLOOKUP(INDIRECT("B75"),定義値!$Q$6:$T$35,4,FALSE))),         定義値!$AE$20,
    ""
 ))))</f>
        <v/>
      </c>
    </row>
    <row r="76" spans="1:13">
      <c r="B76" s="39" t="s">
        <v>72</v>
      </c>
      <c r="C76" s="195">
        <v>150000</v>
      </c>
      <c r="D76" s="196"/>
      <c r="E76" s="197"/>
      <c r="M76" s="98" t="str" cm="1">
        <f t="array" aca="1" ref="M76" ca="1">IF(AND(INDIRECT("A76")="＊", INDIRECT("C76")=""),                                            定義値!$AE$6,
    IF(ISTEXT(INDIRECT("C76")),                                                               定義値!$AE$10,
    IF((LEN(INDIRECT("C76")) - IFERROR(FIND(".",INDIRECT("C76")),LEN(INDIRECT("C76")))) &gt;= 1, 定義値!$AE$10,
    IF(AND(INDIRECT("C76") &lt;&gt; "",
           OR(INDIRECT("C76") &lt; VLOOKUP(INDIRECT("B76"),定義値!$Q$6:$T$35,3,FALSE),
              INDIRECT("C76") &gt; VLOOKUP(INDIRECT("B76"),定義値!$Q$6:$T$35,4,FALSE))),         定義値!$AE$20,
    ""
 ))))</f>
        <v/>
      </c>
    </row>
    <row r="77" spans="1:13">
      <c r="B77" s="39" t="s">
        <v>73</v>
      </c>
      <c r="C77" s="195">
        <v>813390</v>
      </c>
      <c r="D77" s="196"/>
      <c r="E77" s="197"/>
      <c r="M77" s="98" t="str" cm="1">
        <f t="array" aca="1" ref="M77" ca="1">IF(AND(INDIRECT("A77")="＊", INDIRECT("C77")=""),                                            定義値!$AE$6,
    IF(ISTEXT(INDIRECT("C77")),                                                               定義値!$AE$10,
    IF((LEN(INDIRECT("C77")) - IFERROR(FIND(".",INDIRECT("C77")),LEN(INDIRECT("C77")))) &gt;= 1, 定義値!$AE$10,
    IF(AND(INDIRECT("C77") &lt;&gt; "",
           OR(INDIRECT("C77") &lt; VLOOKUP(INDIRECT("B77"),定義値!$Q$6:$T$35,3,FALSE),
              INDIRECT("C77") &gt; VLOOKUP(INDIRECT("B77"),定義値!$Q$6:$T$35,4,FALSE))),         定義値!$AE$20,
    ""
 ))))</f>
        <v/>
      </c>
    </row>
    <row r="78" spans="1:13">
      <c r="B78" s="39" t="s">
        <v>74</v>
      </c>
      <c r="C78" s="195"/>
      <c r="D78" s="196"/>
      <c r="E78" s="197"/>
      <c r="M78" s="98" t="str" cm="1">
        <f t="array" aca="1" ref="M78" ca="1">IF(AND(INDIRECT("A78")="＊", INDIRECT("C78")=""),                                            定義値!$AE$6,
    IF(ISTEXT(INDIRECT("C78")),                                                               定義値!$AE$10,
    IF((LEN(INDIRECT("C78")) - IFERROR(FIND(".",INDIRECT("C78")),LEN(INDIRECT("C78")))) &gt;= 1, 定義値!$AE$10,
    IF(AND(INDIRECT("C78") &lt;&gt; "",
           OR(INDIRECT("C78") &lt; VLOOKUP(INDIRECT("B78"),定義値!$Q$6:$T$35,3,FALSE),
              INDIRECT("C78") &gt; VLOOKUP(INDIRECT("B78"),定義値!$Q$6:$T$35,4,FALSE))),         定義値!$AE$20,
    ""
 ))))</f>
        <v/>
      </c>
    </row>
    <row r="79" spans="1:13">
      <c r="B79" s="38" t="s">
        <v>75</v>
      </c>
      <c r="C79" s="195">
        <v>875064</v>
      </c>
      <c r="D79" s="196"/>
      <c r="E79" s="197"/>
      <c r="M79" s="98" t="str" cm="1">
        <f t="array" aca="1" ref="M79" ca="1">IF(AND(INDIRECT("A79")="＊", INDIRECT("C79")=""),                                            定義値!$AE$6,
    IF(ISTEXT(INDIRECT("C79")),                                                               定義値!$AE$10,
    IF((LEN(INDIRECT("C79")) - IFERROR(FIND(".",INDIRECT("C79")),LEN(INDIRECT("C79")))) &gt;= 1, 定義値!$AE$10,
    IF(AND(INDIRECT("C79") &lt;&gt; "",
           OR(INDIRECT("C79") &lt; VLOOKUP(INDIRECT("B79"),定義値!$Q$6:$T$35,3,FALSE),
              INDIRECT("C79") &gt; VLOOKUP(INDIRECT("B79"),定義値!$Q$6:$T$35,4,FALSE))),         定義値!$AE$20,
    IF(INDIRECT("C79")&lt;SUM(INDIRECT("C80"):INDIRECT("E83")),                                 定義値!$AE$21&amp;INDIRECT("B79")&amp;定義値!$AE$22,
    ""
   )))))</f>
        <v/>
      </c>
    </row>
    <row r="80" spans="1:13">
      <c r="B80" s="35" t="s">
        <v>468</v>
      </c>
      <c r="C80" s="195">
        <v>64</v>
      </c>
      <c r="D80" s="196"/>
      <c r="E80" s="197"/>
      <c r="M80" s="98" t="str" cm="1">
        <f t="array" aca="1" ref="M80" ca="1">IF(AND(INDIRECT("A80")="＊", INDIRECT("C80")=""),                                            定義値!$AE$6,
    IF(ISTEXT(INDIRECT("C80")),                                                               定義値!$AE$10,
    IF((LEN(INDIRECT("C80")) - IFERROR(FIND(".",INDIRECT("C80")),LEN(INDIRECT("C80")))) &gt;= 1, 定義値!$AE$10,
    IF(AND(INDIRECT("C80") &lt;&gt; "",
           OR(INDIRECT("C80") &lt; VLOOKUP(INDIRECT("B80"),定義値!$Q$6:$T$35,3,FALSE),
              INDIRECT("C80") &gt; VLOOKUP(INDIRECT("B80"),定義値!$Q$6:$T$35,4,FALSE))),         定義値!$AE$20,
    ""
 ))))</f>
        <v/>
      </c>
    </row>
    <row r="81" spans="1:13">
      <c r="B81" s="35" t="s">
        <v>77</v>
      </c>
      <c r="C81" s="195">
        <v>825000</v>
      </c>
      <c r="D81" s="196"/>
      <c r="E81" s="197"/>
      <c r="M81" s="98" t="str" cm="1">
        <f t="array" aca="1" ref="M81" ca="1">IF(AND(INDIRECT("A81")="＊", INDIRECT("C81")=""),                                            定義値!$AE$6,
    IF(ISTEXT(INDIRECT("C81")),                                                               定義値!$AE$10,
    IF((LEN(INDIRECT("C81")) - IFERROR(FIND(".",INDIRECT("C81")),LEN(INDIRECT("C81")))) &gt;= 1, 定義値!$AE$10,
    IF(AND(INDIRECT("C81") &lt;&gt; "",
           OR(INDIRECT("C81") &lt; VLOOKUP(INDIRECT("B81"),定義値!$Q$6:$T$35,3,FALSE),
              INDIRECT("C81") &gt; VLOOKUP(INDIRECT("B81"),定義値!$Q$6:$T$35,4,FALSE))),         定義値!$AE$20,
    ""
 ))))</f>
        <v/>
      </c>
    </row>
    <row r="82" spans="1:13">
      <c r="B82" s="35" t="s">
        <v>78</v>
      </c>
      <c r="C82" s="195">
        <v>50000</v>
      </c>
      <c r="D82" s="196"/>
      <c r="E82" s="197"/>
      <c r="M82" s="98" t="str" cm="1">
        <f t="array" aca="1" ref="M82" ca="1">IF(AND(INDIRECT("A82")="＊", INDIRECT("C82")=""),                                            定義値!$AE$6,
    IF(ISTEXT(INDIRECT("C82")),                                                               定義値!$AE$10,
    IF((LEN(INDIRECT("C82")) - IFERROR(FIND(".",INDIRECT("C82")),LEN(INDIRECT("C82")))) &gt;= 1, 定義値!$AE$10,
    IF(AND(INDIRECT("C82") &lt;&gt; "",
           OR(INDIRECT("C82") &lt; VLOOKUP(INDIRECT("B82"),定義値!$Q$6:$T$35,3,FALSE),
              INDIRECT("C82") &gt; VLOOKUP(INDIRECT("B82"),定義値!$Q$6:$T$35,4,FALSE))),         定義値!$AE$20,
    ""
 ))))</f>
        <v/>
      </c>
    </row>
    <row r="83" spans="1:13">
      <c r="B83" s="35" t="s">
        <v>79</v>
      </c>
      <c r="C83" s="195"/>
      <c r="D83" s="196"/>
      <c r="E83" s="197"/>
      <c r="M83" s="98" t="str" cm="1">
        <f t="array" aca="1" ref="M83" ca="1">IF(AND(INDIRECT("A83")="＊", INDIRECT("C83")=""),                                            定義値!$AE$6,
    IF(ISTEXT(INDIRECT("C83")),                                                               定義値!$AE$10,
    IF((LEN(INDIRECT("C83")) - IFERROR(FIND(".",INDIRECT("C83")),LEN(INDIRECT("C83")))) &gt;= 1, 定義値!$AE$10,
    IF(AND(INDIRECT("C83") &lt;&gt; "",
           OR(INDIRECT("C83") &lt; VLOOKUP(INDIRECT("B83"),定義値!$Q$6:$T$35,3,FALSE),
              INDIRECT("C83") &gt; VLOOKUP(INDIRECT("B83"),定義値!$Q$6:$T$35,4,FALSE))),         定義値!$AE$20,
    ""
 ))))</f>
        <v/>
      </c>
    </row>
    <row r="84" spans="1:13">
      <c r="B84" s="38" t="s">
        <v>80</v>
      </c>
      <c r="C84" s="195"/>
      <c r="D84" s="196"/>
      <c r="E84" s="197"/>
      <c r="M84" s="98" t="str" cm="1">
        <f t="array" aca="1" ref="M84" ca="1">IF(AND(INDIRECT("A84")="＊", INDIRECT("C84")=""),                                            定義値!$AE$6,
    IF(ISTEXT(INDIRECT("C84")),                                                               定義値!$AE$10,
    IF((LEN(INDIRECT("C84")) - IFERROR(FIND(".",INDIRECT("C84")),LEN(INDIRECT("C84")))) &gt;= 1, 定義値!$AE$10,
    IF(AND(INDIRECT("C84") &lt;&gt; "",
           OR(INDIRECT("C84") &lt; VLOOKUP(INDIRECT("B84"),定義値!$Q$6:$T$35,3,FALSE),
              INDIRECT("C84") &gt; VLOOKUP(INDIRECT("B84"),定義値!$Q$6:$T$35,4,FALSE))),         定義値!$AE$20,
    IF(INDIRECT("C84")&lt;SUM(INDIRECT("C85"):INDIRECT("E85")),                                 定義値!$AE$21&amp;INDIRECT("B84")&amp;定義値!$AE$22,
    ""
   )))))</f>
        <v/>
      </c>
    </row>
    <row r="85" spans="1:13">
      <c r="B85" s="35" t="s">
        <v>81</v>
      </c>
      <c r="C85" s="195"/>
      <c r="D85" s="196"/>
      <c r="E85" s="197"/>
      <c r="M85" s="98" t="str" cm="1">
        <f t="array" aca="1" ref="M85" ca="1">IF(AND(INDIRECT("A85")="＊", INDIRECT("C85")=""),                                            定義値!$AE$6,
    IF(ISTEXT(INDIRECT("C85")),                                                               定義値!$AE$10,
    IF((LEN(INDIRECT("C85")) - IFERROR(FIND(".",INDIRECT("C85")),LEN(INDIRECT("C85")))) &gt;= 1, 定義値!$AE$10,
    IF(AND(INDIRECT("C85") &lt;&gt; "",
           OR(INDIRECT("C85") &lt; VLOOKUP(INDIRECT("B85"),定義値!$Q$6:$T$35,3,FALSE),
              INDIRECT("C85") &gt; VLOOKUP(INDIRECT("B85"),定義値!$Q$6:$T$35,4,FALSE))),         定義値!$AE$20,
    ""
 ))))</f>
        <v/>
      </c>
    </row>
    <row r="86" spans="1:13">
      <c r="B86" s="38" t="s">
        <v>82</v>
      </c>
      <c r="C86" s="195"/>
      <c r="D86" s="196"/>
      <c r="E86" s="197"/>
      <c r="M86" s="98" t="str" cm="1">
        <f t="array" aca="1" ref="M86" ca="1">IF(AND(INDIRECT("A86")="＊", INDIRECT("C86")=""),                                            定義値!$AE$6,
    IF(ISTEXT(INDIRECT("C86")),                                                               定義値!$AE$10,
    IF((LEN(INDIRECT("C86")) - IFERROR(FIND(".",INDIRECT("C86")),LEN(INDIRECT("C86")))) &gt;= 1, 定義値!$AE$10,
    IF(AND(INDIRECT("C86") &lt;&gt; "",
           OR(INDIRECT("C86") &lt; VLOOKUP(INDIRECT("B86"),定義値!$Q$6:$T$35,3,FALSE),
              INDIRECT("C86") &gt; VLOOKUP(INDIRECT("B86"),定義値!$Q$6:$T$35,4,FALSE))),         定義値!$AE$20,
    ""
 ))))</f>
        <v/>
      </c>
    </row>
    <row r="87" spans="1:13">
      <c r="B87" s="38" t="s">
        <v>83</v>
      </c>
      <c r="C87" s="195"/>
      <c r="D87" s="196"/>
      <c r="E87" s="197"/>
      <c r="M87" s="98" t="str" cm="1">
        <f t="array" aca="1" ref="M87" ca="1">IF(AND(INDIRECT("A87")="＊", INDIRECT("C87")=""),                                            定義値!$AE$6,
    IF(ISTEXT(INDIRECT("C87")),                                                               定義値!$AE$10,
    IF((LEN(INDIRECT("C87")) - IFERROR(FIND(".",INDIRECT("C87")),LEN(INDIRECT("C87")))) &gt;= 1, 定義値!$AE$10,
    IF(AND(INDIRECT("C87") &lt;&gt; "",
           OR(INDIRECT("C87") &lt; VLOOKUP(INDIRECT("B87"),定義値!$Q$6:$T$35,3,FALSE),
              INDIRECT("C87") &gt; VLOOKUP(INDIRECT("B87"),定義値!$Q$6:$T$35,4,FALSE))),         定義値!$AE$20,
    ""
 ))))</f>
        <v/>
      </c>
    </row>
    <row r="88" spans="1:13">
      <c r="B88" s="38" t="s">
        <v>84</v>
      </c>
      <c r="C88" s="207">
        <v>70000</v>
      </c>
      <c r="D88" s="208"/>
      <c r="E88" s="209"/>
      <c r="M88" s="98" t="str" cm="1">
        <f t="array" aca="1" ref="M88" ca="1">IF(AND(INDIRECT("A88")="＊", INDIRECT("C88")=""),                                            定義値!$AE$6,
    IF(ISTEXT(INDIRECT("C88")),                                                               定義値!$AE$10,
    IF((LEN(INDIRECT("C88")) - IFERROR(FIND(".",INDIRECT("C88")),LEN(INDIRECT("C88")))) &gt;= 1, 定義値!$AE$10,
    IF(AND(INDIRECT("C88") &lt;&gt; "",
           OR(INDIRECT("C88") &lt; VLOOKUP(INDIRECT("B88"),定義値!$Q$6:$T$35,3,FALSE),
              INDIRECT("C88") &gt; VLOOKUP(INDIRECT("B88"),定義値!$Q$6:$T$35,4,FALSE))),         定義値!$AE$20,
    ""
 ))))</f>
        <v/>
      </c>
    </row>
    <row r="90" spans="1:13" ht="20">
      <c r="B90" s="24" t="s">
        <v>0</v>
      </c>
      <c r="C90" s="159" t="s">
        <v>1</v>
      </c>
      <c r="D90" s="160"/>
      <c r="E90" s="161"/>
    </row>
    <row r="91" spans="1:13">
      <c r="A91" s="56" t="s">
        <v>403</v>
      </c>
      <c r="B91" s="25" t="s">
        <v>87</v>
      </c>
      <c r="C91" s="210" t="s">
        <v>506</v>
      </c>
      <c r="D91" s="211"/>
      <c r="E91" s="212"/>
      <c r="M91" s="98" t="str" cm="1">
        <f t="array" aca="1" ref="M91" ca="1">IF(AND(INDIRECT("A91")="＊", INDIRECT("C91")=""),           定義値!$AE$5,
    IF(INDIRECT("C91")="",                                   "",
    IF(ISERROR(MATCH(INDIRECT("C91"), 定義値!$U$5:$U$6, 0)), 定義値!$AE$7,
    ""
 )))</f>
        <v/>
      </c>
    </row>
    <row r="92" spans="1:13">
      <c r="A92" s="56" t="s">
        <v>403</v>
      </c>
      <c r="B92" s="38" t="s">
        <v>88</v>
      </c>
      <c r="C92" s="213" t="s">
        <v>506</v>
      </c>
      <c r="D92" s="214"/>
      <c r="E92" s="215"/>
      <c r="M92" s="98" t="str" cm="1">
        <f t="array" aca="1" ref="M92" ca="1">IF(AND(INDIRECT("A92")="＊", INDIRECT("C92")=""),           定義値!$AE$5,
    IF(INDIRECT("C92")="",                                   "",
    IF(ISERROR(MATCH(INDIRECT("C92"), 定義値!$V$5:$V$6, 0)), 定義値!$AE$7,
    ""
 )))</f>
        <v/>
      </c>
    </row>
    <row r="93" spans="1:13">
      <c r="B93" s="38" t="s">
        <v>450</v>
      </c>
      <c r="C93" s="195"/>
      <c r="D93" s="196"/>
      <c r="E93" s="197"/>
      <c r="F93" t="s">
        <v>382</v>
      </c>
      <c r="M93" s="98" t="str" cm="1">
        <f t="array" aca="1" ref="M93" ca="1">IF(AND(INDIRECT("A93")="＊", INDIRECT("C93")=""),                                            定義値!$AE$6,
    IF(ISTEXT(INDIRECT("C93")),                                                               定義値!$AE$10,
    IF((LEN(INDIRECT("C93")) - IFERROR(FIND(".",INDIRECT("C93")),LEN(INDIRECT("C93")))) &gt;= 1, 定義値!$AE$10,
    IF(AND(INDIRECT("C93") &lt;&gt; "",
           OR(INDIRECT("C93") &lt; VLOOKUP(INDIRECT("B93"),定義値!$W$6:$Z$15,3,FALSE),
              INDIRECT("C93") &gt; VLOOKUP(INDIRECT("B93"),定義値!$W$6:$Z$15,4,FALSE))),         定義値!$AE$20,
    ""
 ))))</f>
        <v/>
      </c>
    </row>
    <row r="94" spans="1:13">
      <c r="B94" s="38" t="s">
        <v>90</v>
      </c>
      <c r="C94" s="195"/>
      <c r="D94" s="196"/>
      <c r="E94" s="197"/>
      <c r="F94" t="s">
        <v>383</v>
      </c>
      <c r="M94" s="98" t="str" cm="1">
        <f t="array" aca="1" ref="M94" ca="1">IF(AND(INDIRECT("A94")="＊", INDIRECT("C94")=""),                                            定義値!$AE$6,
    IF(ISTEXT(INDIRECT("C94")),                                                               定義値!$AE$10,
    IF((LEN(INDIRECT("C94")) - IFERROR(FIND(".",INDIRECT("C94")),LEN(INDIRECT("C94")))) &gt;= 1, 定義値!$AE$10,
    IF(AND(INDIRECT("C94") &lt;&gt; "",
           OR(INDIRECT("C94") &lt; VLOOKUP(INDIRECT("B94"),定義値!$W$6:$Z$15,3,FALSE),
              INDIRECT("C94") &gt; VLOOKUP(INDIRECT("B94"),定義値!$W$6:$Z$15,4,FALSE))),         VLOOKUP(INDIRECT("B94"),定義値!$W$6:$Z$15,3,FALSE) &amp;定義値!$AE$14 &amp;VLOOKUP(INDIRECT("B94"),定義値!$W$6:$Z$15,4,FALSE) &amp;定義値!$AE$16,
    ""
 ))))</f>
        <v/>
      </c>
    </row>
    <row r="95" spans="1:13">
      <c r="B95" s="38" t="s">
        <v>91</v>
      </c>
      <c r="C95" s="195"/>
      <c r="D95" s="196"/>
      <c r="E95" s="197"/>
      <c r="F95" t="s">
        <v>383</v>
      </c>
      <c r="M95" s="98" t="str" cm="1">
        <f t="array" aca="1" ref="M95" ca="1">IF(AND(INDIRECT("A95")="＊", INDIRECT("C95")=""),                                            定義値!$AE$6,
    IF(ISTEXT(INDIRECT("C95")),                                                               定義値!$AE$10,
    IF((LEN(INDIRECT("C95")) - IFERROR(FIND(".",INDIRECT("C95")),LEN(INDIRECT("C95")))) &gt;= 1, 定義値!$AE$10,
    IF(AND(INDIRECT("C95") &lt;&gt; "",
           OR(INDIRECT("C95") &lt; VLOOKUP(INDIRECT("B95"),定義値!$W$6:$Z$15,3,FALSE),
              INDIRECT("C95") &gt; VLOOKUP(INDIRECT("B95"),定義値!$W$6:$Z$15,4,FALSE))),         VLOOKUP(INDIRECT("B95"),定義値!$W$6:$Z$15,3,FALSE) &amp;定義値!$AE$14 &amp;VLOOKUP(INDIRECT("B95"),定義値!$W$6:$Z$15,4,FALSE) &amp;定義値!$AE$16,
    ""
 ))))</f>
        <v/>
      </c>
    </row>
    <row r="96" spans="1:13">
      <c r="B96" s="38" t="s">
        <v>92</v>
      </c>
      <c r="C96" s="195"/>
      <c r="D96" s="196"/>
      <c r="E96" s="197"/>
      <c r="F96" t="s">
        <v>382</v>
      </c>
      <c r="M96" s="98" t="str" cm="1">
        <f t="array" aca="1" ref="M96" ca="1">IF(AND(INDIRECT("A96")="＊", INDIRECT("C96")=""),                                            定義値!$AE$6,
    IF(ISTEXT(INDIRECT("C96")),                                                               定義値!$AE$10,
    IF((LEN(INDIRECT("C96")) - IFERROR(FIND(".",INDIRECT("C96")),LEN(INDIRECT("C96")))) &gt;= 1, 定義値!$AE$10,
    IF(AND(INDIRECT("C96") &lt;&gt; "",
           OR(INDIRECT("C96") &lt; VLOOKUP(INDIRECT("B96"),定義値!$W$6:$Z$15,3,FALSE),
              INDIRECT("C96") &gt; VLOOKUP(INDIRECT("B96"),定義値!$W$6:$Z$15,4,FALSE))),         定義値!$AE$20,
    ""
 ))))</f>
        <v/>
      </c>
    </row>
    <row r="97" spans="2:13">
      <c r="B97" s="38" t="s">
        <v>93</v>
      </c>
      <c r="C97" s="195"/>
      <c r="D97" s="196"/>
      <c r="E97" s="197"/>
      <c r="F97" t="s">
        <v>383</v>
      </c>
      <c r="M97" s="98" t="str" cm="1">
        <f t="array" aca="1" ref="M97" ca="1">IF(AND(INDIRECT("A97")="＊", INDIRECT("C97")=""),                                            定義値!$AE$6,
    IF(ISTEXT(INDIRECT("C97")),                                                               定義値!$AE$10,
    IF((LEN(INDIRECT("C97")) - IFERROR(FIND(".",INDIRECT("C97")),LEN(INDIRECT("C97")))) &gt;= 1, 定義値!$AE$10,
    IF(AND(INDIRECT("C97") &lt;&gt; "",
           OR(INDIRECT("C97") &lt; VLOOKUP(INDIRECT("B97"),定義値!$W$6:$Z$15,3,FALSE),
              INDIRECT("C97") &gt; VLOOKUP(INDIRECT("B97"),定義値!$W$6:$Z$15,4,FALSE))),         VLOOKUP(INDIRECT("B97"),定義値!$W$6:$Z$15,3,FALSE) &amp;定義値!$AE$14 &amp;VLOOKUP(INDIRECT("B97"),定義値!$W$6:$Z$15,4,FALSE) &amp;定義値!$AE$16,
    ""
 ))))</f>
        <v/>
      </c>
    </row>
    <row r="98" spans="2:13">
      <c r="B98" s="38" t="s">
        <v>94</v>
      </c>
      <c r="C98" s="195"/>
      <c r="D98" s="196"/>
      <c r="E98" s="197"/>
      <c r="F98" t="s">
        <v>382</v>
      </c>
      <c r="M98" s="98" t="str" cm="1">
        <f t="array" aca="1" ref="M98" ca="1">IF(AND(INDIRECT("A98")="＊", INDIRECT("C98")=""),                                            定義値!$AE$6,
    IF(ISTEXT(INDIRECT("C98")),                                                               定義値!$AE$10,
    IF((LEN(INDIRECT("C98")) - IFERROR(FIND(".",INDIRECT("C98")),LEN(INDIRECT("C98")))) &gt;= 1, 定義値!$AE$10,
    IF(AND(INDIRECT("C98") &lt;&gt; "",
           OR(INDIRECT("C98") &lt; VLOOKUP(INDIRECT("B98"),定義値!$W$6:$Z$15,3,FALSE),
              INDIRECT("C98") &gt; VLOOKUP(INDIRECT("B98"),定義値!$W$6:$Z$15,4,FALSE))),         定義値!$AE$20,
    ""
 ))))</f>
        <v/>
      </c>
    </row>
    <row r="99" spans="2:13">
      <c r="B99" s="38" t="s">
        <v>95</v>
      </c>
      <c r="C99" s="195"/>
      <c r="D99" s="196"/>
      <c r="E99" s="197"/>
      <c r="F99" t="s">
        <v>382</v>
      </c>
      <c r="M99" s="98" t="str" cm="1">
        <f t="array" aca="1" ref="M99" ca="1">IF(AND(INDIRECT("A99")="＊", INDIRECT("C99")=""),                                            定義値!$AE$6,
    IF(ISTEXT(INDIRECT("C99")),                                                               定義値!$AE$10,
    IF((LEN(INDIRECT("C99")) - IFERROR(FIND(".",INDIRECT("C99")),LEN(INDIRECT("C99")))) &gt;= 1, 定義値!$AE$10,
    IF(AND(INDIRECT("C99") &lt;&gt; "",
           OR(INDIRECT("C99") &lt; VLOOKUP(INDIRECT("B99"),定義値!$W$6:$Z$15,3,FALSE),
              INDIRECT("C99") &gt; VLOOKUP(INDIRECT("B99"),定義値!$W$6:$Z$15,4,FALSE))),         定義値!$AE$20,
    ""
 ))))</f>
        <v/>
      </c>
    </row>
    <row r="100" spans="2:13">
      <c r="B100" s="38" t="s">
        <v>96</v>
      </c>
      <c r="C100" s="207"/>
      <c r="D100" s="208"/>
      <c r="E100" s="209"/>
      <c r="F100" t="s">
        <v>382</v>
      </c>
      <c r="M100" s="98" t="str" cm="1">
        <f t="array" aca="1" ref="M100" ca="1">IF(AND(INDIRECT("A100")="＊", INDIRECT("C100")=""),                                             定義値!$AE$6,
    IF(ISTEXT(INDIRECT("C100")),                                                                 定義値!$AE$10,
    IF((LEN(INDIRECT("C100")) - IFERROR(FIND(".",INDIRECT("C100")),LEN(INDIRECT("C100")))) &gt;= 1, 定義値!$AE$10,
    IF(AND(INDIRECT("C100") &lt;&gt; "",
           OR(INDIRECT("C100") &lt; VLOOKUP(INDIRECT("B100"),定義値!$W$6:$Z$15,3,FALSE),
              INDIRECT("C100") &gt; VLOOKUP(INDIRECT("B100"),定義値!$W$6:$Z$15,4,FALSE))),          定義値!$AE$20,
    ""
 ))))</f>
        <v/>
      </c>
    </row>
  </sheetData>
  <sheetProtection algorithmName="SHA-512" hashValue="fW+/LYnnQYJnasTyzRG1ewbYUHiaqVkyMa2kzCd6W69Qy498lMx003F9DbMwAOnOWfHW6/DvBQENtwko5USUcw==" saltValue="+/vqF5m6JSvX1a1qOkCLPg==" spinCount="100000" sheet="1" selectLockedCells="1"/>
  <mergeCells count="67">
    <mergeCell ref="B18:B20"/>
    <mergeCell ref="I17:K17"/>
    <mergeCell ref="F18:H18"/>
    <mergeCell ref="I18:K18"/>
    <mergeCell ref="C55:E55"/>
    <mergeCell ref="I19:I20"/>
    <mergeCell ref="D19:E19"/>
    <mergeCell ref="G19:H19"/>
    <mergeCell ref="J19:K19"/>
    <mergeCell ref="C88:E88"/>
    <mergeCell ref="C77:E77"/>
    <mergeCell ref="C78:E78"/>
    <mergeCell ref="C79:E79"/>
    <mergeCell ref="C80:E80"/>
    <mergeCell ref="C81:E81"/>
    <mergeCell ref="C83:E83"/>
    <mergeCell ref="C84:E84"/>
    <mergeCell ref="C85:E85"/>
    <mergeCell ref="C86:E86"/>
    <mergeCell ref="C87:E87"/>
    <mergeCell ref="C82:E82"/>
    <mergeCell ref="C99:E99"/>
    <mergeCell ref="C100:E100"/>
    <mergeCell ref="C90:E90"/>
    <mergeCell ref="C91:E91"/>
    <mergeCell ref="C92:E92"/>
    <mergeCell ref="C93:E93"/>
    <mergeCell ref="C94:E94"/>
    <mergeCell ref="C95:E95"/>
    <mergeCell ref="C96:E96"/>
    <mergeCell ref="C97:E97"/>
    <mergeCell ref="C98:E98"/>
    <mergeCell ref="C66:E66"/>
    <mergeCell ref="C76:E76"/>
    <mergeCell ref="C70:E70"/>
    <mergeCell ref="C62:E62"/>
    <mergeCell ref="C63:E63"/>
    <mergeCell ref="C64:E64"/>
    <mergeCell ref="C67:E67"/>
    <mergeCell ref="C68:E68"/>
    <mergeCell ref="C69:E69"/>
    <mergeCell ref="C71:E71"/>
    <mergeCell ref="C72:E72"/>
    <mergeCell ref="C73:E73"/>
    <mergeCell ref="C74:E74"/>
    <mergeCell ref="C75:E75"/>
    <mergeCell ref="C9:E9"/>
    <mergeCell ref="C59:E59"/>
    <mergeCell ref="C60:E60"/>
    <mergeCell ref="C61:E61"/>
    <mergeCell ref="C65:E65"/>
    <mergeCell ref="A1:I1"/>
    <mergeCell ref="C58:E58"/>
    <mergeCell ref="C3:E3"/>
    <mergeCell ref="C4:E4"/>
    <mergeCell ref="C8:E8"/>
    <mergeCell ref="C7:E7"/>
    <mergeCell ref="C18:E18"/>
    <mergeCell ref="C5:E5"/>
    <mergeCell ref="C6:E6"/>
    <mergeCell ref="C12:E12"/>
    <mergeCell ref="C13:E13"/>
    <mergeCell ref="C14:E14"/>
    <mergeCell ref="C17:H17"/>
    <mergeCell ref="C19:C20"/>
    <mergeCell ref="F19:F20"/>
    <mergeCell ref="C56:E56"/>
  </mergeCells>
  <phoneticPr fontId="3"/>
  <conditionalFormatting sqref="B4:E4 B5:C6">
    <cfRule type="expression" dxfId="8" priority="27">
      <formula>MOD(ROW(),2)=1</formula>
    </cfRule>
  </conditionalFormatting>
  <conditionalFormatting sqref="B7:E9">
    <cfRule type="expression" dxfId="7" priority="14">
      <formula>MOD(ROW(),2)=1</formula>
    </cfRule>
  </conditionalFormatting>
  <conditionalFormatting sqref="B13:E14">
    <cfRule type="expression" dxfId="6" priority="15">
      <formula>MOD(ROW(),2)=1</formula>
    </cfRule>
  </conditionalFormatting>
  <conditionalFormatting sqref="B59:E61 B62 B63:E88">
    <cfRule type="expression" dxfId="5" priority="26">
      <formula>MOD(ROW(),2)=1</formula>
    </cfRule>
  </conditionalFormatting>
  <conditionalFormatting sqref="B91:E100">
    <cfRule type="expression" dxfId="4" priority="2">
      <formula>MOD(ROW(),2)=1</formula>
    </cfRule>
  </conditionalFormatting>
  <conditionalFormatting sqref="C21:H51">
    <cfRule type="expression" dxfId="3" priority="10">
      <formula>$C$14="把握していない"</formula>
    </cfRule>
  </conditionalFormatting>
  <conditionalFormatting sqref="I21:K51">
    <cfRule type="expression" dxfId="2" priority="13">
      <formula>$C$14="把握している"</formula>
    </cfRule>
  </conditionalFormatting>
  <conditionalFormatting sqref="M3:M101">
    <cfRule type="notContainsBlanks" dxfId="1" priority="35">
      <formula>LEN(TRIM(M3))&gt;0</formula>
    </cfRule>
  </conditionalFormatting>
  <conditionalFormatting sqref="M9">
    <cfRule type="notContainsBlanks" dxfId="0" priority="34">
      <formula>LEN(TRIM(M9))&gt;0</formula>
    </cfRule>
  </conditionalFormatting>
  <dataValidations count="2">
    <dataValidation type="date" operator="greaterThanOrEqual" allowBlank="1" showInputMessage="1" showErrorMessage="1" errorTitle="会計期間（至）" error="会計期間（自）より未来の期間を指定してください" sqref="C6:E6" xr:uid="{26BF684C-7B77-459A-B9B9-289C62998E33}">
      <formula1>C5</formula1>
    </dataValidation>
    <dataValidation type="date" operator="lessThanOrEqual" allowBlank="1" showInputMessage="1" showErrorMessage="1" errorTitle="会計期間（自）" error="会計期間（至）より過去の期間を指定してください。" sqref="C5:E5" xr:uid="{7EC3A897-BD13-4074-9510-8AFE37752BFD}">
      <formula1>C6</formula1>
    </dataValidation>
  </dataValidations>
  <pageMargins left="0.31496062992125984" right="0.31496062992125984" top="0.35433070866141736" bottom="0.35433070866141736" header="0.31496062992125984" footer="0.31496062992125984"/>
  <pageSetup paperSize="9" scale="40" orientation="portrait" r:id="rId1"/>
  <colBreaks count="1" manualBreakCount="1">
    <brk id="11" max="100" man="1"/>
  </colBreaks>
  <extLst>
    <ext xmlns:x14="http://schemas.microsoft.com/office/spreadsheetml/2009/9/main" uri="{CCE6A557-97BC-4b89-ADB6-D9C93CAAB3DF}">
      <x14:dataValidations xmlns:xm="http://schemas.microsoft.com/office/excel/2006/main" count="55">
        <x14:dataValidation type="list" showInputMessage="1" showErrorMessage="1" errorTitle="決算月" error="リストの中から選択してください。" xr:uid="{4A5F4F89-1C70-48B0-9A54-9A53631F772F}">
          <x14:formula1>
            <xm:f>定義値!$C$5:$C$16</xm:f>
          </x14:formula1>
          <xm:sqref>C4:E4</xm:sqref>
        </x14:dataValidation>
        <x14:dataValidation type="list" allowBlank="1" showInputMessage="1" showErrorMessage="1" errorTitle="法人等の採用している会計基準" error="リストの中から選択してください。" xr:uid="{2FD252F2-83CB-4862-9F40-CA23D24D7039}">
          <x14:formula1>
            <xm:f>定義値!$D$5:$D$7</xm:f>
          </x14:formula1>
          <xm:sqref>C7:E7</xm:sqref>
        </x14:dataValidation>
        <x14:dataValidation type="list" allowBlank="1" showInputMessage="1" showErrorMessage="1" errorTitle="消費税の経営方式" error="リストの中から選択してください。" xr:uid="{086A4034-C968-489C-A48D-FD5B9E168824}">
          <x14:formula1>
            <xm:f>定義値!$E$5:$E$6</xm:f>
          </x14:formula1>
          <xm:sqref>C8:E8</xm:sqref>
        </x14:dataValidation>
        <x14:dataValidation type="list" allowBlank="1" showInputMessage="1" showErrorMessage="1" errorTitle="サービスの種類" error="リストの中から選択してください。" xr:uid="{BB6B1BFD-2E58-42D4-9228-882837D89FF0}">
          <x14:formula1>
            <xm:f>定義値!$F$5:$F$7</xm:f>
          </x14:formula1>
          <xm:sqref>C9:E9</xm:sqref>
        </x14:dataValidation>
        <x14:dataValidation type="list" allowBlank="1" showInputMessage="1" showErrorMessage="1" errorTitle="入力単位" error="リストの中から選択してください。" xr:uid="{D7DF4421-7E41-4A18-ADDE-F86C6DE31805}">
          <x14:formula1>
            <xm:f>定義値!$I$5:$I$7</xm:f>
          </x14:formula1>
          <xm:sqref>C13:E13</xm:sqref>
        </x14:dataValidation>
        <x14:dataValidation type="list" allowBlank="1" showInputMessage="1" showErrorMessage="1" errorTitle="常勤・非常勤ごとの把握状況" error="リストの中から選択してください。" xr:uid="{740919EF-F261-478B-9E68-DA65118564C9}">
          <x14:formula1>
            <xm:f>定義値!$J$5:$J$6</xm:f>
          </x14:formula1>
          <xm:sqref>C14:E14</xm:sqref>
        </x14:dataValidation>
        <x14:dataValidation type="whole" allowBlank="1" showInputMessage="1" showErrorMessage="1" errorTitle="常勤－給与－給料" error="0～9999999999999の範囲で入力してください" xr:uid="{D36BD65C-A872-4998-BA7C-E1AB246DB877}">
          <x14:formula1>
            <xm:f>定義値!$L$7</xm:f>
          </x14:formula1>
          <x14:formula2>
            <xm:f>定義値!$M$7</xm:f>
          </x14:formula2>
          <xm:sqref>D21:D29 D31:D51</xm:sqref>
        </x14:dataValidation>
        <x14:dataValidation type="whole" allowBlank="1" showInputMessage="1" showErrorMessage="1" errorTitle="常勤－給与－賞与" error="0～999999999999の範囲で入力してください。" xr:uid="{EB55DF34-F685-408F-90FA-6EE1EF2BB10C}">
          <x14:formula1>
            <xm:f>定義値!$L$8</xm:f>
          </x14:formula1>
          <x14:formula2>
            <xm:f>定義値!$M$8</xm:f>
          </x14:formula2>
          <xm:sqref>E21:E29 E31:E51</xm:sqref>
        </x14:dataValidation>
        <x14:dataValidation type="decimal" allowBlank="1" showInputMessage="1" showErrorMessage="1" errorTitle="非常勤－人数(常勤換算数)" error="0.1～999999.9の範囲で入力してください。" xr:uid="{2339F0A2-B3AD-4DF2-9021-FD6E2E4410AB}">
          <x14:formula1>
            <xm:f>定義値!$L$9</xm:f>
          </x14:formula1>
          <x14:formula2>
            <xm:f>定義値!$M$9</xm:f>
          </x14:formula2>
          <xm:sqref>F21:F29 F31:F51</xm:sqref>
        </x14:dataValidation>
        <x14:dataValidation type="whole" allowBlank="1" showInputMessage="1" showErrorMessage="1" errorTitle="非常勤－給与－給料" error="0～999999999999の範囲で入力してください。" xr:uid="{3BD23DC4-59E3-4CDD-8B0C-9EB635ED715C}">
          <x14:formula1>
            <xm:f>定義値!$L$10</xm:f>
          </x14:formula1>
          <x14:formula2>
            <xm:f>定義値!$M$10</xm:f>
          </x14:formula2>
          <xm:sqref>G21:G29 G31:G51</xm:sqref>
        </x14:dataValidation>
        <x14:dataValidation type="whole" allowBlank="1" showInputMessage="1" showErrorMessage="1" errorTitle="非常勤－給与－賞与" error="0～999999999999の範囲で入力してください。" xr:uid="{FA6231F4-BAA7-4973-8089-5F50ED825297}">
          <x14:formula1>
            <xm:f>定義値!$L$11</xm:f>
          </x14:formula1>
          <x14:formula2>
            <xm:f>定義値!$M$11</xm:f>
          </x14:formula2>
          <xm:sqref>H21:H29 H31:H51</xm:sqref>
        </x14:dataValidation>
        <x14:dataValidation type="decimal" allowBlank="1" showInputMessage="1" showErrorMessage="1" errorTitle="常勤及び非常勤－人数(常勤換算人数)" error="0.1～999999.9の範囲で入力してください。" xr:uid="{2BA93C2D-038E-4AE4-963E-E9832AE2664D}">
          <x14:formula1>
            <xm:f>定義値!$L$12</xm:f>
          </x14:formula1>
          <x14:formula2>
            <xm:f>定義値!$M$12</xm:f>
          </x14:formula2>
          <xm:sqref>I21:I29 I31:I51</xm:sqref>
        </x14:dataValidation>
        <x14:dataValidation type="whole" allowBlank="1" showInputMessage="1" showErrorMessage="1" errorTitle="常勤及び非常勤－給与－給料" error="0～999999999999の範囲で入力してください。" xr:uid="{1DA81E89-A039-4672-838E-B6675551F13A}">
          <x14:formula1>
            <xm:f>定義値!$L$13</xm:f>
          </x14:formula1>
          <x14:formula2>
            <xm:f>定義値!$M$13</xm:f>
          </x14:formula2>
          <xm:sqref>J21:J29 J31:J51</xm:sqref>
        </x14:dataValidation>
        <x14:dataValidation type="whole" allowBlank="1" showInputMessage="1" showErrorMessage="1" errorTitle="常勤及び非常勤－給与－賞与" error="0～999999999999の範囲で入力してください。" xr:uid="{0F4F9D34-E0C6-47D4-9B39-C83D649F0C04}">
          <x14:formula1>
            <xm:f>定義値!$L$14</xm:f>
          </x14:formula1>
          <x14:formula2>
            <xm:f>定義値!$M$14</xm:f>
          </x14:formula2>
          <xm:sqref>K21:K29 K31:K51</xm:sqref>
        </x14:dataValidation>
        <x14:dataValidation type="list" allowBlank="1" showInputMessage="1" showErrorMessage="1" errorTitle="会計の区分状況" error="リストの中から選択してください。" xr:uid="{19175131-19CE-45E3-BC56-358DAEC4C946}">
          <x14:formula1>
            <xm:f>定義値!$P$5:$P$7</xm:f>
          </x14:formula1>
          <xm:sqref>C56:E56</xm:sqref>
        </x14:dataValidation>
        <x14:dataValidation type="list" allowBlank="1" showInputMessage="1" showErrorMessage="1" errorTitle="８．複数の障害福祉サービス事業の有無 " error="リストの中から選択してください。" xr:uid="{F08B3EEF-776D-4B4A-AABA-23C98971E077}">
          <x14:formula1>
            <xm:f>定義値!$U$5:$U$6</xm:f>
          </x14:formula1>
          <xm:sqref>C91:E91</xm:sqref>
        </x14:dataValidation>
        <x14:dataValidation type="list" allowBlank="1" showInputMessage="1" showErrorMessage="1" errorTitle="9．障害福祉サービス等事業以外の事業の有無（医療、介護、その他）" error="リストの中から選択してください。" xr:uid="{1DADDF74-1C4F-4653-BF43-66B7843A8722}">
          <x14:formula1>
            <xm:f>定義値!$V$5:$V$6</xm:f>
          </x14:formula1>
          <xm:sqref>C92:E92</xm:sqref>
        </x14:dataValidation>
        <x14:dataValidation type="decimal" allowBlank="1" showInputMessage="1" showErrorMessage="1" errorTitle="常勤－人数(常勤換算数)" error="0.1～999999.9の範囲で入力してください。" xr:uid="{C8AA2D41-2DCB-4370-81EA-DC50DB93A103}">
          <x14:formula1>
            <xm:f>定義値!$L$6</xm:f>
          </x14:formula1>
          <x14:formula2>
            <xm:f>定義値!$M$6</xm:f>
          </x14:formula2>
          <xm:sqref>C31:C51 C21:C29</xm:sqref>
        </x14:dataValidation>
        <x14:dataValidation type="whole" allowBlank="1" showInputMessage="1" showErrorMessage="1" errorTitle="１．障害福祉サービス等事業収益" error="-999999999999～999999999999の範囲で入力してください。" xr:uid="{D00CE4E9-8D54-4007-BF00-2A6ED39C2EBD}">
          <x14:formula1>
            <xm:f>定義値!$S$6</xm:f>
          </x14:formula1>
          <x14:formula2>
            <xm:f>定義値!$T$6</xm:f>
          </x14:formula2>
          <xm:sqref>C59:E59</xm:sqref>
        </x14:dataValidation>
        <x14:dataValidation type="whole" allowBlank="1" showInputMessage="1" showErrorMessage="1" errorTitle="うち自立支援給付費等収益" error="-999999999999～999999999999の範囲で入力してください。" xr:uid="{87C8582B-02BF-4FAD-87A7-961B453BCDA5}">
          <x14:formula1>
            <xm:f>定義値!$S$7</xm:f>
          </x14:formula1>
          <x14:formula2>
            <xm:f>定義値!$T$7</xm:f>
          </x14:formula2>
          <xm:sqref>C60:E60</xm:sqref>
        </x14:dataValidation>
        <x14:dataValidation type="whole" allowBlank="1" showInputMessage="1" showErrorMessage="1" errorTitle="うち利用者負担金等収益" error="-999999999999～999999999999の範囲で入力してください。" xr:uid="{0C194BF8-8970-497B-8F90-A0E9EB66222F}">
          <x14:formula1>
            <xm:f>定義値!$S$8</xm:f>
          </x14:formula1>
          <x14:formula2>
            <xm:f>定義値!$T$8</xm:f>
          </x14:formula2>
          <xm:sqref>C61:E61</xm:sqref>
        </x14:dataValidation>
        <x14:dataValidation type="whole" allowBlank="1" showInputMessage="1" showErrorMessage="1" errorTitle="人件費" error="-999999999999～999999999999の範囲で入力してください。" xr:uid="{49D11F5D-448D-4200-9D97-44D4CDCB0546}">
          <x14:formula1>
            <xm:f>定義値!$S$10</xm:f>
          </x14:formula1>
          <x14:formula2>
            <xm:f>定義値!$T$10</xm:f>
          </x14:formula2>
          <xm:sqref>C63:E63</xm:sqref>
        </x14:dataValidation>
        <x14:dataValidation type="whole" allowBlank="1" showInputMessage="1" showErrorMessage="1" errorTitle="うち給与" error="-999999999999～999999999999の範囲で入力してください。" xr:uid="{9DC84191-3AC9-413A-A5DD-0017A6979E21}">
          <x14:formula1>
            <xm:f>定義値!$S$11</xm:f>
          </x14:formula1>
          <x14:formula2>
            <xm:f>定義値!$T$11</xm:f>
          </x14:formula2>
          <xm:sqref>C64:E64</xm:sqref>
        </x14:dataValidation>
        <x14:dataValidation type="whole" allowBlank="1" showInputMessage="1" showErrorMessage="1" errorTitle="うち役員報酬" error="-999999999999～999999999999の範囲で入力してください。" xr:uid="{93CB1E18-DC98-4A8A-822F-9108D16F715A}">
          <x14:formula1>
            <xm:f>定義値!$S$12</xm:f>
          </x14:formula1>
          <x14:formula2>
            <xm:f>定義値!$T$12</xm:f>
          </x14:formula2>
          <xm:sqref>C65:E65</xm:sqref>
        </x14:dataValidation>
        <x14:dataValidation type="whole" allowBlank="1" showInputMessage="1" showErrorMessage="1" errorTitle="うち退職給付費用" error="-999999999999～999999999999の範囲で入力してください。" xr:uid="{F8DD715E-D7D3-4399-902B-3C0B487E2EAD}">
          <x14:formula1>
            <xm:f>定義値!$S$13</xm:f>
          </x14:formula1>
          <x14:formula2>
            <xm:f>定義値!$T$13</xm:f>
          </x14:formula2>
          <xm:sqref>C66:E66</xm:sqref>
        </x14:dataValidation>
        <x14:dataValidation type="whole" allowBlank="1" showInputMessage="1" showErrorMessage="1" errorTitle="うち法定福利費" error="-999999999999～999999999999の範囲で入力してください。" xr:uid="{8AF50F5D-4B1B-441B-AC96-7DE2D2E4B338}">
          <x14:formula1>
            <xm:f>定義値!$S$14</xm:f>
          </x14:formula1>
          <x14:formula2>
            <xm:f>定義値!$T$14</xm:f>
          </x14:formula2>
          <xm:sqref>C67:E67</xm:sqref>
        </x14:dataValidation>
        <x14:dataValidation type="whole" allowBlank="1" showInputMessage="1" showErrorMessage="1" errorTitle="業務委託費" error="-999999999999～999999999999の範囲で入力してください。" xr:uid="{66DF8974-494B-4D15-ADF8-94CE75D7E8B5}">
          <x14:formula1>
            <xm:f>定義値!$S$15</xm:f>
          </x14:formula1>
          <x14:formula2>
            <xm:f>定義値!$T$15</xm:f>
          </x14:formula2>
          <xm:sqref>C68:E68</xm:sqref>
        </x14:dataValidation>
        <x14:dataValidation type="whole" allowBlank="1" showInputMessage="1" showErrorMessage="1" errorTitle="うち給食委託費" error="-999999999999～999999999999の範囲で入力してください。" xr:uid="{60CFE991-4EC0-44BC-8AC1-B418B27AFF73}">
          <x14:formula1>
            <xm:f>定義値!$S$16</xm:f>
          </x14:formula1>
          <x14:formula2>
            <xm:f>定義値!$T$16</xm:f>
          </x14:formula2>
          <xm:sqref>C69:E69</xm:sqref>
        </x14:dataValidation>
        <x14:dataValidation type="whole" allowBlank="1" showInputMessage="1" showErrorMessage="1" errorTitle="減価償却費" error="-999999999999～999999999999の範囲で入力してください。" xr:uid="{7E6DC6B0-D9F0-4B8E-9FF8-1C01065E3C77}">
          <x14:formula1>
            <xm:f>定義値!$S$17</xm:f>
          </x14:formula1>
          <x14:formula2>
            <xm:f>定義値!$T$17</xm:f>
          </x14:formula2>
          <xm:sqref>C70:E70</xm:sqref>
        </x14:dataValidation>
        <x14:dataValidation type="whole" allowBlank="1" showInputMessage="1" showErrorMessage="1" errorTitle="水道光熱費" error="-999999999999～999999999999の範囲で入力してください。" xr:uid="{A5FF2885-03DB-4AF4-88F1-9C20F82ED093}">
          <x14:formula1>
            <xm:f>定義値!$S$18</xm:f>
          </x14:formula1>
          <x14:formula2>
            <xm:f>定義値!$T$18</xm:f>
          </x14:formula2>
          <xm:sqref>C71:E71</xm:sqref>
        </x14:dataValidation>
        <x14:dataValidation type="whole" allowBlank="1" showInputMessage="1" showErrorMessage="1" errorTitle="その他の費用" error="-999999999999～999999999999の範囲で入力してください。" xr:uid="{DEBE5278-F1E3-4214-8228-B7E5DB631D0B}">
          <x14:formula1>
            <xm:f>定義値!$S$19</xm:f>
          </x14:formula1>
          <x14:formula2>
            <xm:f>定義値!$T$19</xm:f>
          </x14:formula2>
          <xm:sqref>C72:E72</xm:sqref>
        </x14:dataValidation>
        <x14:dataValidation type="whole" allowBlank="1" showInputMessage="1" showErrorMessage="1" errorTitle="うち材料費" error="-999999999999～999999999999の範囲で入力してください。" xr:uid="{82445332-FAFC-44B4-B7B3-5309DA33658E}">
          <x14:formula1>
            <xm:f>定義値!$S$20</xm:f>
          </x14:formula1>
          <x14:formula2>
            <xm:f>定義値!$T$20</xm:f>
          </x14:formula2>
          <xm:sqref>C73:E73</xm:sqref>
        </x14:dataValidation>
        <x14:dataValidation type="whole" allowBlank="1" showInputMessage="1" showErrorMessage="1" errorTitle="うち給食材料費" error="-999999999999～999999999999の範囲で入力してください。" xr:uid="{B940464E-D5D1-42E6-AA6C-AF25151F174D}">
          <x14:formula1>
            <xm:f>定義値!$S$21</xm:f>
          </x14:formula1>
          <x14:formula2>
            <xm:f>定義値!$T$21</xm:f>
          </x14:formula2>
          <xm:sqref>C74:E74</xm:sqref>
        </x14:dataValidation>
        <x14:dataValidation type="whole" allowBlank="1" showInputMessage="1" showErrorMessage="1" errorTitle="うち研修費" error="-999999999999～999999999999の範囲で入力してください。" xr:uid="{D3C07DCB-EA8D-44EF-BD41-18BB77196B5B}">
          <x14:formula1>
            <xm:f>定義値!$S$22</xm:f>
          </x14:formula1>
          <x14:formula2>
            <xm:f>定義値!$T$22</xm:f>
          </x14:formula2>
          <xm:sqref>C75:E75</xm:sqref>
        </x14:dataValidation>
        <x14:dataValidation type="whole" allowBlank="1" showInputMessage="1" showErrorMessage="1" errorTitle="うち本部費" error="-999999999999～999999999999の範囲で入力してください。" xr:uid="{B43C4902-E7A5-4AB6-B492-4AD7C41B5FE2}">
          <x14:formula1>
            <xm:f>定義値!$S$23</xm:f>
          </x14:formula1>
          <x14:formula2>
            <xm:f>定義値!$T$23</xm:f>
          </x14:formula2>
          <xm:sqref>C76:E76</xm:sqref>
        </x14:dataValidation>
        <x14:dataValidation type="whole" allowBlank="1" showInputMessage="1" showErrorMessage="1" errorTitle="うち車両費" error="-999999999999～999999999999の範囲で入力してください。" xr:uid="{C048AA01-7D41-43D8-B6D1-C039E07CDC48}">
          <x14:formula1>
            <xm:f>定義値!$S$24</xm:f>
          </x14:formula1>
          <x14:formula2>
            <xm:f>定義値!$T$24</xm:f>
          </x14:formula2>
          <xm:sqref>C77:E77</xm:sqref>
        </x14:dataValidation>
        <x14:dataValidation type="whole" allowBlank="1" showInputMessage="1" showErrorMessage="1" errorTitle="うち控除対象外消費税等負担額" error="-999999999999～999999999999の範囲で入力してください。" xr:uid="{CA8A5632-7A10-4D46-81A1-FAFFFC00B8E0}">
          <x14:formula1>
            <xm:f>定義値!$S$25</xm:f>
          </x14:formula1>
          <x14:formula2>
            <xm:f>定義値!$T$25</xm:f>
          </x14:formula2>
          <xm:sqref>C78:E78</xm:sqref>
        </x14:dataValidation>
        <x14:dataValidation type="whole" allowBlank="1" showInputMessage="1" showErrorMessage="1" errorTitle="３．事業外収益" error="-999999999999～999999999999の範囲で入力してください。" xr:uid="{65CFBE82-5C75-4DC1-A67B-2A1B30685F95}">
          <x14:formula1>
            <xm:f>定義値!$S$26</xm:f>
          </x14:formula1>
          <x14:formula2>
            <xm:f>定義値!$T$26</xm:f>
          </x14:formula2>
          <xm:sqref>C79:E79</xm:sqref>
        </x14:dataValidation>
        <x14:dataValidation type="whole" allowBlank="1" showInputMessage="1" showErrorMessage="1" errorTitle="うち受取利息配当金" error="-999999999999～999999999999の範囲で入力してください。" xr:uid="{15E7B7C4-C5C5-40E3-80D8-D4A4804DFAD2}">
          <x14:formula1>
            <xm:f>定義値!$S$27</xm:f>
          </x14:formula1>
          <x14:formula2>
            <xm:f>定義値!$T$27</xm:f>
          </x14:formula2>
          <xm:sqref>C80:E80</xm:sqref>
        </x14:dataValidation>
        <x14:dataValidation type="whole" allowBlank="1" showInputMessage="1" showErrorMessage="1" errorTitle="うち運営費補助金収益" error="-999999999999～999999999999の範囲で入力してください。" xr:uid="{404F7B61-30EA-41FA-A5CA-97E41F042513}">
          <x14:formula1>
            <xm:f>定義値!$S$28</xm:f>
          </x14:formula1>
          <x14:formula2>
            <xm:f>定義値!$T$28</xm:f>
          </x14:formula2>
          <xm:sqref>C81:E81</xm:sqref>
        </x14:dataValidation>
        <x14:dataValidation type="whole" allowBlank="1" showInputMessage="1" showErrorMessage="1" errorTitle="うち施設整備補助金収益" error="-999999999999～999999999999の範囲で入力してください。" xr:uid="{6FF4E150-2487-48E1-A6E1-50241057DA55}">
          <x14:formula1>
            <xm:f>定義値!$S$29</xm:f>
          </x14:formula1>
          <x14:formula2>
            <xm:f>定義値!$T$29</xm:f>
          </x14:formula2>
          <xm:sqref>C82:E82</xm:sqref>
        </x14:dataValidation>
        <x14:dataValidation type="whole" allowBlank="1" showInputMessage="1" showErrorMessage="1" errorTitle="うち寄付金" error="-999999999999～999999999999の範囲で入力してください。" xr:uid="{4D63A0BD-07D3-45F7-A09F-57565BD4FC93}">
          <x14:formula1>
            <xm:f>定義値!$S$30</xm:f>
          </x14:formula1>
          <x14:formula2>
            <xm:f>定義値!$T$30</xm:f>
          </x14:formula2>
          <xm:sqref>C83:E83</xm:sqref>
        </x14:dataValidation>
        <x14:dataValidation type="whole" allowBlank="1" showInputMessage="1" showErrorMessage="1" errorTitle="４．事業外費用" error="-999999999999～999999999999の範囲で入力してください。" xr:uid="{2FB492AF-CD67-43F1-96EF-5088FD437323}">
          <x14:formula1>
            <xm:f>定義値!$S$31</xm:f>
          </x14:formula1>
          <x14:formula2>
            <xm:f>定義値!$T$31</xm:f>
          </x14:formula2>
          <xm:sqref>C84:E84</xm:sqref>
        </x14:dataValidation>
        <x14:dataValidation type="whole" allowBlank="1" showInputMessage="1" showErrorMessage="1" errorTitle="うち借入金利息" error="-999999999999～999999999999の範囲で入力してください。" xr:uid="{7D2BE85F-1159-43C3-B999-A26090D08E6D}">
          <x14:formula1>
            <xm:f>定義値!$S$32</xm:f>
          </x14:formula1>
          <x14:formula2>
            <xm:f>定義値!$T$32</xm:f>
          </x14:formula2>
          <xm:sqref>C85:E85</xm:sqref>
        </x14:dataValidation>
        <x14:dataValidation type="whole" allowBlank="1" showInputMessage="1" showErrorMessage="1" errorTitle="５．特別収益" error="-999999999999～999999999999の範囲で入力してください。" xr:uid="{A38D3C0C-8301-4E97-98A5-FAFE875C33C7}">
          <x14:formula1>
            <xm:f>定義値!$S$33</xm:f>
          </x14:formula1>
          <x14:formula2>
            <xm:f>定義値!$T$33</xm:f>
          </x14:formula2>
          <xm:sqref>C86:E86</xm:sqref>
        </x14:dataValidation>
        <x14:dataValidation type="whole" allowBlank="1" showInputMessage="1" showErrorMessage="1" errorTitle="６．特別費用" error="-999999999999～999999999999の範囲で入力してください。" xr:uid="{FD0801BE-5756-4861-9294-35B154E68129}">
          <x14:formula1>
            <xm:f>定義値!$S$34</xm:f>
          </x14:formula1>
          <x14:formula2>
            <xm:f>定義値!$T$34</xm:f>
          </x14:formula2>
          <xm:sqref>C87:E87</xm:sqref>
        </x14:dataValidation>
        <x14:dataValidation type="whole" allowBlank="1" showInputMessage="1" showErrorMessage="1" errorTitle="７．法人税、住民税及び事業税負担額" error="-999999999999～999999999999の範囲で入力してください。" xr:uid="{9FC2F2FC-BF79-4CA7-8CD6-CAF54A7551F7}">
          <x14:formula1>
            <xm:f>定義値!$S$35</xm:f>
          </x14:formula1>
          <x14:formula2>
            <xm:f>定義値!$T$35</xm:f>
          </x14:formula2>
          <xm:sqref>C88:E88</xm:sqref>
        </x14:dataValidation>
        <x14:dataValidation type="whole" allowBlank="1" showInputMessage="1" showErrorMessage="1" errorTitle="10．医療における事業収入" error="-999999999999～999999999999の範囲で入力してください。" xr:uid="{A3561220-336F-4570-8917-0C9BE47E28E7}">
          <x14:formula1>
            <xm:f>定義値!$Y$8</xm:f>
          </x14:formula1>
          <x14:formula2>
            <xm:f>定義値!$Z$8</xm:f>
          </x14:formula2>
          <xm:sqref>C93:E93</xm:sqref>
        </x14:dataValidation>
        <x14:dataValidation type="whole" allowBlank="1" showInputMessage="1" showErrorMessage="1" errorTitle="11．医療における延べ在院者数" error="0～999999999999の範囲で入力してください。" xr:uid="{C9C3E45B-AA6D-479E-9D1F-B7E6B8108E82}">
          <x14:formula1>
            <xm:f>定義値!$Y$9</xm:f>
          </x14:formula1>
          <x14:formula2>
            <xm:f>定義値!$Z$9</xm:f>
          </x14:formula2>
          <xm:sqref>C94:E94</xm:sqref>
        </x14:dataValidation>
        <x14:dataValidation type="whole" allowBlank="1" showInputMessage="1" showErrorMessage="1" errorTitle="12．医療における外来患者数" error="0～999999999999の範囲で入力してください。" xr:uid="{7E82CD54-0B08-4207-A8EB-D2305079E5ED}">
          <x14:formula1>
            <xm:f>定義値!$Y$10</xm:f>
          </x14:formula1>
          <x14:formula2>
            <xm:f>定義値!$Z$10</xm:f>
          </x14:formula2>
          <xm:sqref>C95:E95</xm:sqref>
        </x14:dataValidation>
        <x14:dataValidation type="whole" allowBlank="1" showInputMessage="1" showErrorMessage="1" errorTitle="13．介護サービスにおける事業収益" error="-999999999999～999999999999の範囲で入力してください。" xr:uid="{C12D63E0-5878-4C40-B345-C7498D857D40}">
          <x14:formula1>
            <xm:f>定義値!$Y$11</xm:f>
          </x14:formula1>
          <x14:formula2>
            <xm:f>定義値!$Z$11</xm:f>
          </x14:formula2>
          <xm:sqref>C96:E96</xm:sqref>
        </x14:dataValidation>
        <x14:dataValidation type="whole" allowBlank="1" showInputMessage="1" showErrorMessage="1" errorTitle="14．介護サービスにおける延べ利用者数" error="0～999999999999の範囲で入力してください。" xr:uid="{7797D2C1-E2EC-486D-AC42-BD4492D20470}">
          <x14:formula1>
            <xm:f>定義値!$Y$12</xm:f>
          </x14:formula1>
          <x14:formula2>
            <xm:f>定義値!$Z$12</xm:f>
          </x14:formula2>
          <xm:sqref>C97:E97</xm:sqref>
        </x14:dataValidation>
        <x14:dataValidation type="whole" allowBlank="1" showInputMessage="1" showErrorMessage="1" errorTitle="15．就労支援事業・授産事業収益" error="-999999999999～999999999999の範囲で入力してください。" xr:uid="{F4758327-7F10-4D92-A241-F22B63F3D8A3}">
          <x14:formula1>
            <xm:f>定義値!$Y$13</xm:f>
          </x14:formula1>
          <x14:formula2>
            <xm:f>定義値!$Z$13</xm:f>
          </x14:formula2>
          <xm:sqref>C98:E98</xm:sqref>
        </x14:dataValidation>
        <x14:dataValidation type="whole" allowBlank="1" showInputMessage="1" showErrorMessage="1" errorTitle="16．措置費収益" error="-999999999999～999999999999の範囲で入力してください。" xr:uid="{969764D4-F83C-4E50-BA61-1946404D453F}">
          <x14:formula1>
            <xm:f>定義値!$Y$14</xm:f>
          </x14:formula1>
          <x14:formula2>
            <xm:f>定義値!$Z$14</xm:f>
          </x14:formula2>
          <xm:sqref>C99:E99</xm:sqref>
        </x14:dataValidation>
        <x14:dataValidation type="whole" allowBlank="1" showInputMessage="1" showErrorMessage="1" errorTitle="17．その他の事業における収益" error="-999999999999～999999999999の範囲で入力してください。" xr:uid="{AB29264A-B2FB-476C-8652-568878195D57}">
          <x14:formula1>
            <xm:f>定義値!$Y$15</xm:f>
          </x14:formula1>
          <x14:formula2>
            <xm:f>定義値!$Z$15</xm:f>
          </x14:formula2>
          <xm:sqref>C100:E100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D4C5-9578-412A-A8B9-785F05A63875}">
  <dimension ref="A2:D18"/>
  <sheetViews>
    <sheetView zoomScale="85" zoomScaleNormal="85" workbookViewId="0">
      <selection activeCell="A4" sqref="A4"/>
    </sheetView>
  </sheetViews>
  <sheetFormatPr defaultColWidth="13.08203125" defaultRowHeight="13.5"/>
  <cols>
    <col min="1" max="1" width="13.58203125" style="146" customWidth="1"/>
    <col min="2" max="3" width="15.58203125" style="146" customWidth="1"/>
    <col min="4" max="4" width="149.75" style="146" customWidth="1"/>
    <col min="5" max="35" width="2.58203125" style="146" customWidth="1"/>
    <col min="36" max="16384" width="13.08203125" style="146"/>
  </cols>
  <sheetData>
    <row r="2" spans="1:4">
      <c r="A2" s="145" t="s">
        <v>497</v>
      </c>
      <c r="B2" s="145" t="s">
        <v>498</v>
      </c>
      <c r="C2" s="145" t="s">
        <v>503</v>
      </c>
      <c r="D2" s="145" t="s">
        <v>499</v>
      </c>
    </row>
    <row r="3" spans="1:4">
      <c r="A3" s="147">
        <v>45748</v>
      </c>
      <c r="B3" s="148" t="s">
        <v>502</v>
      </c>
      <c r="C3" s="155" t="s">
        <v>428</v>
      </c>
      <c r="D3" s="149" t="s">
        <v>500</v>
      </c>
    </row>
    <row r="4" spans="1:4" ht="81">
      <c r="A4" s="147">
        <v>45967</v>
      </c>
      <c r="B4" s="148" t="s">
        <v>501</v>
      </c>
      <c r="C4" s="155" t="s">
        <v>504</v>
      </c>
      <c r="D4" s="154" t="s">
        <v>505</v>
      </c>
    </row>
    <row r="5" spans="1:4">
      <c r="A5" s="147"/>
      <c r="B5" s="148"/>
      <c r="C5" s="155"/>
      <c r="D5" s="150"/>
    </row>
    <row r="6" spans="1:4">
      <c r="A6" s="151"/>
      <c r="B6" s="148"/>
      <c r="C6" s="155"/>
      <c r="D6" s="149"/>
    </row>
    <row r="7" spans="1:4">
      <c r="A7" s="151"/>
      <c r="B7" s="148"/>
      <c r="C7" s="155"/>
      <c r="D7" s="149"/>
    </row>
    <row r="8" spans="1:4">
      <c r="A8" s="151"/>
      <c r="B8" s="148"/>
      <c r="C8" s="155"/>
      <c r="D8" s="149"/>
    </row>
    <row r="9" spans="1:4">
      <c r="A9" s="152"/>
      <c r="B9" s="153"/>
      <c r="C9" s="156"/>
      <c r="D9" s="149"/>
    </row>
    <row r="10" spans="1:4">
      <c r="A10" s="152"/>
      <c r="B10" s="153"/>
      <c r="C10" s="156"/>
      <c r="D10" s="149"/>
    </row>
    <row r="11" spans="1:4">
      <c r="A11" s="152"/>
      <c r="B11" s="153"/>
      <c r="C11" s="156"/>
      <c r="D11" s="149"/>
    </row>
    <row r="12" spans="1:4">
      <c r="A12" s="151"/>
      <c r="B12" s="148"/>
      <c r="C12" s="155"/>
      <c r="D12" s="149"/>
    </row>
    <row r="13" spans="1:4">
      <c r="A13" s="151"/>
      <c r="B13" s="148"/>
      <c r="C13" s="155"/>
      <c r="D13" s="149"/>
    </row>
    <row r="14" spans="1:4">
      <c r="A14" s="152"/>
      <c r="B14" s="153"/>
      <c r="C14" s="156"/>
      <c r="D14" s="149"/>
    </row>
    <row r="15" spans="1:4">
      <c r="A15" s="152"/>
      <c r="B15" s="153"/>
      <c r="C15" s="156"/>
      <c r="D15" s="149"/>
    </row>
    <row r="16" spans="1:4">
      <c r="A16" s="152"/>
      <c r="B16" s="153"/>
      <c r="C16" s="156"/>
      <c r="D16" s="149"/>
    </row>
    <row r="17" spans="1:4">
      <c r="A17" s="152"/>
      <c r="B17" s="153"/>
      <c r="C17" s="156"/>
      <c r="D17" s="149"/>
    </row>
    <row r="18" spans="1:4">
      <c r="A18" s="152"/>
      <c r="B18" s="153"/>
      <c r="C18" s="156"/>
      <c r="D18" s="149"/>
    </row>
  </sheetData>
  <phoneticPr fontId="3"/>
  <pageMargins left="0.7" right="0.7" top="0.75" bottom="0.75" header="0.3" footer="0.3"/>
  <ignoredErrors>
    <ignoredError sqref="C3:C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D60D5-8AC3-4DFD-A2E0-E943AF15E17B}">
  <sheetPr codeName="Sheet2"/>
  <dimension ref="A3:AE100"/>
  <sheetViews>
    <sheetView showGridLines="0" topLeftCell="S5" zoomScale="85" zoomScaleNormal="85" workbookViewId="0">
      <selection activeCell="A4" sqref="A4"/>
    </sheetView>
  </sheetViews>
  <sheetFormatPr defaultColWidth="9" defaultRowHeight="13.5"/>
  <cols>
    <col min="1" max="1" width="3.58203125" style="43" customWidth="1"/>
    <col min="2" max="2" width="3.33203125" style="43" customWidth="1"/>
    <col min="3" max="3" width="15.58203125" style="43" customWidth="1"/>
    <col min="4" max="4" width="30.58203125" style="43" customWidth="1"/>
    <col min="5" max="5" width="15.58203125" style="43" customWidth="1"/>
    <col min="6" max="6" width="30.58203125" style="43" customWidth="1"/>
    <col min="7" max="8" width="4.58203125" style="43" customWidth="1"/>
    <col min="9" max="10" width="15.58203125" style="43" customWidth="1"/>
    <col min="11" max="11" width="20.58203125" style="43" customWidth="1"/>
    <col min="12" max="13" width="15.58203125" style="43" customWidth="1"/>
    <col min="14" max="15" width="4.58203125" style="43" customWidth="1"/>
    <col min="16" max="16" width="20.58203125" style="43" customWidth="1"/>
    <col min="17" max="20" width="15.58203125" style="43" customWidth="1"/>
    <col min="21" max="22" width="20.58203125" style="43" customWidth="1"/>
    <col min="23" max="23" width="15.58203125" style="43" customWidth="1"/>
    <col min="24" max="24" width="31" style="43" customWidth="1"/>
    <col min="25" max="26" width="15.58203125" style="43" customWidth="1"/>
    <col min="27" max="28" width="9" style="43"/>
    <col min="29" max="29" width="4.58203125" style="43" customWidth="1"/>
    <col min="30" max="30" width="47.58203125" style="43" customWidth="1"/>
    <col min="31" max="31" width="53.5" style="43" customWidth="1"/>
    <col min="32" max="16384" width="9" style="43"/>
  </cols>
  <sheetData>
    <row r="3" spans="2:31" ht="16.5" thickBot="1">
      <c r="B3" s="124" t="s">
        <v>35</v>
      </c>
      <c r="H3" s="124" t="s">
        <v>4</v>
      </c>
      <c r="O3" s="124" t="s">
        <v>53</v>
      </c>
      <c r="AC3" s="133" t="s">
        <v>458</v>
      </c>
    </row>
    <row r="4" spans="2:31" s="130" customFormat="1" ht="38" thickBot="1">
      <c r="C4" s="137" t="s">
        <v>429</v>
      </c>
      <c r="D4" s="137" t="s">
        <v>430</v>
      </c>
      <c r="E4" s="137" t="s">
        <v>431</v>
      </c>
      <c r="F4" s="137" t="s">
        <v>432</v>
      </c>
      <c r="I4" s="138" t="s">
        <v>433</v>
      </c>
      <c r="J4" s="137" t="s">
        <v>434</v>
      </c>
      <c r="K4" s="222" t="s">
        <v>399</v>
      </c>
      <c r="L4" s="223"/>
      <c r="M4" s="224"/>
      <c r="P4" s="137" t="s">
        <v>446</v>
      </c>
      <c r="Q4" s="222" t="s">
        <v>410</v>
      </c>
      <c r="R4" s="223"/>
      <c r="S4" s="223"/>
      <c r="T4" s="224"/>
      <c r="U4" s="137" t="s">
        <v>447</v>
      </c>
      <c r="V4" s="137" t="s">
        <v>448</v>
      </c>
      <c r="W4" s="222" t="s">
        <v>449</v>
      </c>
      <c r="X4" s="223"/>
      <c r="Y4" s="223"/>
      <c r="Z4" s="224"/>
      <c r="AD4" s="139" t="s">
        <v>451</v>
      </c>
      <c r="AE4" s="140" t="s">
        <v>452</v>
      </c>
    </row>
    <row r="5" spans="2:31" ht="14" thickBot="1">
      <c r="C5" s="123" t="s">
        <v>384</v>
      </c>
      <c r="D5" s="123" t="s">
        <v>396</v>
      </c>
      <c r="E5" s="123" t="s">
        <v>415</v>
      </c>
      <c r="F5" s="123" t="s">
        <v>400</v>
      </c>
      <c r="I5" s="123" t="s">
        <v>404</v>
      </c>
      <c r="J5" s="123" t="s">
        <v>418</v>
      </c>
      <c r="K5" s="104" t="s">
        <v>0</v>
      </c>
      <c r="L5" s="105" t="s">
        <v>435</v>
      </c>
      <c r="M5" s="105" t="s">
        <v>436</v>
      </c>
      <c r="P5" s="121" t="s">
        <v>407</v>
      </c>
      <c r="Q5" s="221" t="s">
        <v>26</v>
      </c>
      <c r="R5" s="221"/>
      <c r="S5" s="129" t="s">
        <v>380</v>
      </c>
      <c r="T5" s="129" t="s">
        <v>381</v>
      </c>
      <c r="U5" s="123" t="s">
        <v>412</v>
      </c>
      <c r="V5" s="123" t="s">
        <v>412</v>
      </c>
      <c r="W5" s="221" t="s">
        <v>26</v>
      </c>
      <c r="X5" s="221"/>
      <c r="Y5" s="122" t="s">
        <v>380</v>
      </c>
      <c r="Z5" s="122" t="s">
        <v>381</v>
      </c>
      <c r="AD5" s="134" t="s">
        <v>470</v>
      </c>
      <c r="AE5" s="142" t="s">
        <v>472</v>
      </c>
    </row>
    <row r="6" spans="2:31" ht="15" customHeight="1" thickBot="1">
      <c r="C6" s="54" t="s">
        <v>385</v>
      </c>
      <c r="D6" s="54" t="s">
        <v>397</v>
      </c>
      <c r="E6" s="55" t="s">
        <v>416</v>
      </c>
      <c r="F6" s="54" t="s">
        <v>401</v>
      </c>
      <c r="I6" s="54" t="s">
        <v>406</v>
      </c>
      <c r="J6" s="55" t="s">
        <v>417</v>
      </c>
      <c r="K6" s="106" t="s">
        <v>438</v>
      </c>
      <c r="L6" s="100">
        <v>0.1</v>
      </c>
      <c r="M6" s="101">
        <v>999999.9</v>
      </c>
      <c r="P6" s="110" t="s">
        <v>408</v>
      </c>
      <c r="Q6" s="111" t="s">
        <v>55</v>
      </c>
      <c r="R6" s="107"/>
      <c r="S6" s="108">
        <v>-999999999999</v>
      </c>
      <c r="T6" s="109">
        <v>999999999999</v>
      </c>
      <c r="U6" s="55" t="s">
        <v>413</v>
      </c>
      <c r="V6" s="55" t="s">
        <v>413</v>
      </c>
      <c r="W6" s="125" t="s">
        <v>411</v>
      </c>
      <c r="X6" s="107"/>
      <c r="Y6" s="48"/>
      <c r="Z6" s="49"/>
      <c r="AD6" s="134" t="s">
        <v>471</v>
      </c>
      <c r="AE6" s="142" t="s">
        <v>473</v>
      </c>
    </row>
    <row r="7" spans="2:31" ht="14" thickBot="1">
      <c r="C7" s="54" t="s">
        <v>386</v>
      </c>
      <c r="D7" s="55" t="s">
        <v>398</v>
      </c>
      <c r="F7" s="55" t="s">
        <v>402</v>
      </c>
      <c r="I7" s="55" t="s">
        <v>405</v>
      </c>
      <c r="K7" s="106" t="s">
        <v>437</v>
      </c>
      <c r="L7" s="102">
        <v>0</v>
      </c>
      <c r="M7" s="103">
        <v>999999999999</v>
      </c>
      <c r="P7" s="99" t="s">
        <v>409</v>
      </c>
      <c r="Q7" s="112" t="s">
        <v>86</v>
      </c>
      <c r="R7" s="50"/>
      <c r="S7" s="58">
        <v>-999999999999</v>
      </c>
      <c r="T7" s="59">
        <v>999999999999</v>
      </c>
      <c r="W7" s="126" t="s">
        <v>414</v>
      </c>
      <c r="X7" s="50"/>
      <c r="Y7" s="46"/>
      <c r="Z7" s="47"/>
      <c r="AD7" s="135" t="s">
        <v>453</v>
      </c>
      <c r="AE7" s="143" t="s">
        <v>476</v>
      </c>
    </row>
    <row r="8" spans="2:31" ht="14" thickBot="1">
      <c r="C8" s="54" t="s">
        <v>387</v>
      </c>
      <c r="K8" s="106" t="s">
        <v>439</v>
      </c>
      <c r="L8" s="102">
        <v>0</v>
      </c>
      <c r="M8" s="103">
        <v>999999999999</v>
      </c>
      <c r="Q8" s="113" t="s">
        <v>85</v>
      </c>
      <c r="R8" s="51"/>
      <c r="S8" s="58">
        <v>-999999999999</v>
      </c>
      <c r="T8" s="59">
        <v>999999999999</v>
      </c>
      <c r="W8" s="127" t="s">
        <v>89</v>
      </c>
      <c r="X8" s="51"/>
      <c r="Y8" s="58">
        <v>-999999999999</v>
      </c>
      <c r="Z8" s="59">
        <v>999999999999</v>
      </c>
      <c r="AD8" s="135" t="s">
        <v>454</v>
      </c>
      <c r="AE8" s="143" t="s">
        <v>469</v>
      </c>
    </row>
    <row r="9" spans="2:31" ht="14" thickBot="1">
      <c r="C9" s="54" t="s">
        <v>388</v>
      </c>
      <c r="K9" s="106" t="s">
        <v>440</v>
      </c>
      <c r="L9" s="100">
        <v>0.1</v>
      </c>
      <c r="M9" s="101">
        <v>999999.9</v>
      </c>
      <c r="Q9" s="114" t="s">
        <v>58</v>
      </c>
      <c r="R9" s="50"/>
      <c r="S9" s="58"/>
      <c r="T9" s="59"/>
      <c r="W9" s="126" t="s">
        <v>90</v>
      </c>
      <c r="X9" s="50"/>
      <c r="Y9" s="58">
        <v>0</v>
      </c>
      <c r="Z9" s="59">
        <v>999999999999</v>
      </c>
      <c r="AD9" s="135" t="s">
        <v>455</v>
      </c>
      <c r="AE9" s="143" t="s">
        <v>477</v>
      </c>
    </row>
    <row r="10" spans="2:31" ht="14" thickBot="1">
      <c r="C10" s="54" t="s">
        <v>389</v>
      </c>
      <c r="K10" s="106" t="s">
        <v>441</v>
      </c>
      <c r="L10" s="102">
        <v>0</v>
      </c>
      <c r="M10" s="103">
        <v>999999999999</v>
      </c>
      <c r="Q10" s="113" t="s">
        <v>112</v>
      </c>
      <c r="R10" s="51"/>
      <c r="S10" s="58">
        <v>-999999999999</v>
      </c>
      <c r="T10" s="59">
        <v>999999999999</v>
      </c>
      <c r="W10" s="127" t="s">
        <v>91</v>
      </c>
      <c r="X10" s="51"/>
      <c r="Y10" s="58">
        <v>0</v>
      </c>
      <c r="Z10" s="59">
        <v>999999999999</v>
      </c>
      <c r="AD10" s="135" t="s">
        <v>486</v>
      </c>
      <c r="AE10" s="143" t="s">
        <v>489</v>
      </c>
    </row>
    <row r="11" spans="2:31" ht="14" thickBot="1">
      <c r="C11" s="54" t="s">
        <v>390</v>
      </c>
      <c r="K11" s="106" t="s">
        <v>442</v>
      </c>
      <c r="L11" s="102">
        <v>0</v>
      </c>
      <c r="M11" s="103">
        <v>999999999999</v>
      </c>
      <c r="Q11" s="115" t="s">
        <v>60</v>
      </c>
      <c r="R11" s="50"/>
      <c r="S11" s="58">
        <v>-999999999999</v>
      </c>
      <c r="T11" s="59">
        <v>999999999999</v>
      </c>
      <c r="W11" s="126" t="s">
        <v>92</v>
      </c>
      <c r="X11" s="50"/>
      <c r="Y11" s="58">
        <v>-999999999999</v>
      </c>
      <c r="Z11" s="59">
        <v>999999999999</v>
      </c>
      <c r="AD11" s="135" t="s">
        <v>487</v>
      </c>
      <c r="AE11" s="143" t="s">
        <v>488</v>
      </c>
    </row>
    <row r="12" spans="2:31" ht="14" thickBot="1">
      <c r="C12" s="54" t="s">
        <v>391</v>
      </c>
      <c r="K12" s="106" t="s">
        <v>443</v>
      </c>
      <c r="L12" s="100">
        <v>0.1</v>
      </c>
      <c r="M12" s="101">
        <v>999999.9</v>
      </c>
      <c r="Q12" s="116" t="s">
        <v>61</v>
      </c>
      <c r="R12" s="51"/>
      <c r="S12" s="58">
        <v>-999999999999</v>
      </c>
      <c r="T12" s="59">
        <v>999999999999</v>
      </c>
      <c r="W12" s="127" t="s">
        <v>93</v>
      </c>
      <c r="X12" s="51"/>
      <c r="Y12" s="58">
        <v>0</v>
      </c>
      <c r="Z12" s="59">
        <v>999999999999</v>
      </c>
      <c r="AD12" s="135" t="s">
        <v>457</v>
      </c>
      <c r="AE12" s="143" t="s">
        <v>483</v>
      </c>
    </row>
    <row r="13" spans="2:31" ht="14" thickBot="1">
      <c r="C13" s="54" t="s">
        <v>392</v>
      </c>
      <c r="K13" s="106" t="s">
        <v>444</v>
      </c>
      <c r="L13" s="102">
        <v>0</v>
      </c>
      <c r="M13" s="103">
        <v>999999999999</v>
      </c>
      <c r="Q13" s="115" t="s">
        <v>62</v>
      </c>
      <c r="R13" s="50"/>
      <c r="S13" s="58">
        <v>-999999999999</v>
      </c>
      <c r="T13" s="59">
        <v>999999999999</v>
      </c>
      <c r="W13" s="126" t="s">
        <v>94</v>
      </c>
      <c r="X13" s="50"/>
      <c r="Y13" s="58">
        <v>-999999999999</v>
      </c>
      <c r="Z13" s="59">
        <v>999999999999</v>
      </c>
      <c r="AD13" s="135" t="s">
        <v>459</v>
      </c>
      <c r="AE13" s="136" t="s">
        <v>456</v>
      </c>
    </row>
    <row r="14" spans="2:31" ht="14" thickBot="1">
      <c r="C14" s="54" t="s">
        <v>393</v>
      </c>
      <c r="K14" s="106" t="s">
        <v>445</v>
      </c>
      <c r="L14" s="102">
        <v>0</v>
      </c>
      <c r="M14" s="103">
        <v>999999999999</v>
      </c>
      <c r="Q14" s="116" t="s">
        <v>63</v>
      </c>
      <c r="R14" s="51"/>
      <c r="S14" s="58">
        <v>-999999999999</v>
      </c>
      <c r="T14" s="59">
        <v>999999999999</v>
      </c>
      <c r="W14" s="127" t="s">
        <v>95</v>
      </c>
      <c r="X14" s="51"/>
      <c r="Y14" s="58">
        <v>-999999999999</v>
      </c>
      <c r="Z14" s="59">
        <v>999999999999</v>
      </c>
      <c r="AD14" s="135" t="s">
        <v>460</v>
      </c>
      <c r="AE14" s="143" t="s">
        <v>463</v>
      </c>
    </row>
    <row r="15" spans="2:31" ht="14" thickBot="1">
      <c r="C15" s="54" t="s">
        <v>394</v>
      </c>
      <c r="Q15" s="112" t="s">
        <v>64</v>
      </c>
      <c r="R15" s="50"/>
      <c r="S15" s="58">
        <v>-999999999999</v>
      </c>
      <c r="T15" s="59">
        <v>999999999999</v>
      </c>
      <c r="W15" s="128" t="s">
        <v>96</v>
      </c>
      <c r="X15" s="120"/>
      <c r="Y15" s="60">
        <v>-999999999999</v>
      </c>
      <c r="Z15" s="61">
        <v>999999999999</v>
      </c>
      <c r="AD15" s="135" t="s">
        <v>462</v>
      </c>
      <c r="AE15" s="143" t="s">
        <v>461</v>
      </c>
    </row>
    <row r="16" spans="2:31" ht="14" thickBot="1">
      <c r="C16" s="55" t="s">
        <v>395</v>
      </c>
      <c r="Q16" s="116" t="s">
        <v>65</v>
      </c>
      <c r="R16" s="51"/>
      <c r="S16" s="58">
        <v>-999999999999</v>
      </c>
      <c r="T16" s="59">
        <v>999999999999</v>
      </c>
      <c r="AD16" s="135" t="s">
        <v>480</v>
      </c>
      <c r="AE16" s="143" t="s">
        <v>481</v>
      </c>
    </row>
    <row r="17" spans="17:31" ht="14" thickBot="1">
      <c r="Q17" s="112" t="s">
        <v>66</v>
      </c>
      <c r="R17" s="50"/>
      <c r="S17" s="58">
        <v>-999999999999</v>
      </c>
      <c r="T17" s="59">
        <v>999999999999</v>
      </c>
      <c r="AD17" s="135" t="s">
        <v>464</v>
      </c>
      <c r="AE17" s="143" t="s">
        <v>467</v>
      </c>
    </row>
    <row r="18" spans="17:31" ht="14" thickBot="1">
      <c r="Q18" s="113" t="s">
        <v>67</v>
      </c>
      <c r="R18" s="51"/>
      <c r="S18" s="58">
        <v>-999999999999</v>
      </c>
      <c r="T18" s="59">
        <v>999999999999</v>
      </c>
      <c r="AD18" s="135" t="s">
        <v>465</v>
      </c>
      <c r="AE18" s="144" t="s">
        <v>474</v>
      </c>
    </row>
    <row r="19" spans="17:31" ht="14" thickBot="1">
      <c r="Q19" s="112" t="s">
        <v>68</v>
      </c>
      <c r="R19" s="50"/>
      <c r="S19" s="58">
        <v>-999999999999</v>
      </c>
      <c r="T19" s="59">
        <v>999999999999</v>
      </c>
      <c r="AD19" s="135" t="s">
        <v>466</v>
      </c>
      <c r="AE19" s="144" t="s">
        <v>475</v>
      </c>
    </row>
    <row r="20" spans="17:31" ht="14" thickBot="1">
      <c r="Q20" s="116" t="s">
        <v>69</v>
      </c>
      <c r="R20" s="51"/>
      <c r="S20" s="58">
        <v>-999999999999</v>
      </c>
      <c r="T20" s="59">
        <v>999999999999</v>
      </c>
      <c r="AD20" s="135" t="s">
        <v>479</v>
      </c>
      <c r="AE20" s="144" t="s">
        <v>478</v>
      </c>
    </row>
    <row r="21" spans="17:31" ht="14" thickBot="1">
      <c r="Q21" s="117" t="s">
        <v>70</v>
      </c>
      <c r="R21" s="50"/>
      <c r="S21" s="58">
        <v>-999999999999</v>
      </c>
      <c r="T21" s="59">
        <v>999999999999</v>
      </c>
      <c r="AD21" s="135" t="s">
        <v>491</v>
      </c>
      <c r="AE21" s="144" t="s">
        <v>492</v>
      </c>
    </row>
    <row r="22" spans="17:31" ht="14" thickBot="1">
      <c r="Q22" s="116" t="s">
        <v>71</v>
      </c>
      <c r="R22" s="51"/>
      <c r="S22" s="58">
        <v>-999999999999</v>
      </c>
      <c r="T22" s="59">
        <v>999999999999</v>
      </c>
      <c r="AD22" s="135" t="s">
        <v>493</v>
      </c>
      <c r="AE22" s="144" t="s">
        <v>494</v>
      </c>
    </row>
    <row r="23" spans="17:31" ht="14" thickBot="1">
      <c r="Q23" s="115" t="s">
        <v>72</v>
      </c>
      <c r="R23" s="50"/>
      <c r="S23" s="58">
        <v>-999999999999</v>
      </c>
      <c r="T23" s="59">
        <v>999999999999</v>
      </c>
      <c r="AD23" s="135"/>
      <c r="AE23" s="144"/>
    </row>
    <row r="24" spans="17:31" ht="14" thickBot="1">
      <c r="Q24" s="116" t="s">
        <v>73</v>
      </c>
      <c r="R24" s="51"/>
      <c r="S24" s="58">
        <v>-999999999999</v>
      </c>
      <c r="T24" s="59">
        <v>999999999999</v>
      </c>
      <c r="AD24" s="135"/>
      <c r="AE24" s="144"/>
    </row>
    <row r="25" spans="17:31">
      <c r="Q25" s="115" t="s">
        <v>74</v>
      </c>
      <c r="R25" s="50"/>
      <c r="S25" s="58">
        <v>-999999999999</v>
      </c>
      <c r="T25" s="59">
        <v>999999999999</v>
      </c>
    </row>
    <row r="26" spans="17:31">
      <c r="Q26" s="118" t="s">
        <v>75</v>
      </c>
      <c r="R26" s="51"/>
      <c r="S26" s="58">
        <v>-999999999999</v>
      </c>
      <c r="T26" s="59">
        <v>999999999999</v>
      </c>
    </row>
    <row r="27" spans="17:31">
      <c r="Q27" s="115" t="s">
        <v>76</v>
      </c>
      <c r="R27" s="50"/>
      <c r="S27" s="58">
        <v>-999999999999</v>
      </c>
      <c r="T27" s="59">
        <v>999999999999</v>
      </c>
    </row>
    <row r="28" spans="17:31">
      <c r="Q28" s="116" t="s">
        <v>77</v>
      </c>
      <c r="R28" s="51"/>
      <c r="S28" s="58">
        <v>-999999999999</v>
      </c>
      <c r="T28" s="59">
        <v>999999999999</v>
      </c>
    </row>
    <row r="29" spans="17:31">
      <c r="Q29" s="115" t="s">
        <v>78</v>
      </c>
      <c r="R29" s="50"/>
      <c r="S29" s="58">
        <v>-999999999999</v>
      </c>
      <c r="T29" s="59">
        <v>999999999999</v>
      </c>
      <c r="AD29" s="43" t="s">
        <v>484</v>
      </c>
    </row>
    <row r="30" spans="17:31">
      <c r="Q30" s="116" t="s">
        <v>79</v>
      </c>
      <c r="R30" s="51"/>
      <c r="S30" s="58">
        <v>-999999999999</v>
      </c>
      <c r="T30" s="59">
        <v>999999999999</v>
      </c>
      <c r="AD30" s="43" t="s">
        <v>485</v>
      </c>
    </row>
    <row r="31" spans="17:31">
      <c r="Q31" s="114" t="s">
        <v>80</v>
      </c>
      <c r="R31" s="50"/>
      <c r="S31" s="58">
        <v>-999999999999</v>
      </c>
      <c r="T31" s="59">
        <v>999999999999</v>
      </c>
    </row>
    <row r="32" spans="17:31">
      <c r="Q32" s="116" t="s">
        <v>81</v>
      </c>
      <c r="R32" s="51"/>
      <c r="S32" s="58">
        <v>-999999999999</v>
      </c>
      <c r="T32" s="59">
        <v>999999999999</v>
      </c>
    </row>
    <row r="33" spans="2:20">
      <c r="Q33" s="114" t="s">
        <v>82</v>
      </c>
      <c r="R33" s="50"/>
      <c r="S33" s="58">
        <v>-999999999999</v>
      </c>
      <c r="T33" s="59">
        <v>999999999999</v>
      </c>
    </row>
    <row r="34" spans="2:20">
      <c r="Q34" s="118" t="s">
        <v>83</v>
      </c>
      <c r="R34" s="51"/>
      <c r="S34" s="58">
        <v>-999999999999</v>
      </c>
      <c r="T34" s="59">
        <v>999999999999</v>
      </c>
    </row>
    <row r="35" spans="2:20" ht="14" thickBot="1">
      <c r="Q35" s="119" t="s">
        <v>84</v>
      </c>
      <c r="R35" s="120"/>
      <c r="S35" s="60">
        <v>-999999999999</v>
      </c>
      <c r="T35" s="61">
        <v>999999999999</v>
      </c>
    </row>
    <row r="44" spans="2:20">
      <c r="B44" s="45"/>
    </row>
    <row r="53" spans="1:4" ht="15" customHeight="1">
      <c r="A53" s="124"/>
      <c r="B53" s="45"/>
    </row>
    <row r="58" spans="1:4">
      <c r="B58" s="45"/>
      <c r="C58" s="45"/>
      <c r="D58" s="45"/>
    </row>
    <row r="59" spans="1:4">
      <c r="B59" s="45"/>
      <c r="C59" s="45"/>
      <c r="D59" s="45"/>
    </row>
    <row r="60" spans="1:4">
      <c r="B60" s="45"/>
      <c r="D60" s="45"/>
    </row>
    <row r="61" spans="1:4">
      <c r="B61" s="45"/>
    </row>
    <row r="92" spans="3:6">
      <c r="C92" s="52"/>
      <c r="E92" s="53"/>
      <c r="F92" s="53"/>
    </row>
    <row r="96" spans="3:6">
      <c r="C96" s="52"/>
      <c r="E96" s="53"/>
      <c r="F96" s="53"/>
    </row>
    <row r="100" spans="3:3">
      <c r="C100" s="45"/>
    </row>
  </sheetData>
  <mergeCells count="5">
    <mergeCell ref="Q5:R5"/>
    <mergeCell ref="W5:X5"/>
    <mergeCell ref="Q4:T4"/>
    <mergeCell ref="W4:Z4"/>
    <mergeCell ref="K4:M4"/>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5C1D-41C8-4548-B7CD-897D19A2E55D}">
  <sheetPr codeName="Sheet3"/>
  <dimension ref="A1:U319"/>
  <sheetViews>
    <sheetView showGridLines="0" zoomScaleNormal="100" workbookViewId="0">
      <selection activeCell="A4" sqref="A4"/>
    </sheetView>
  </sheetViews>
  <sheetFormatPr defaultColWidth="9" defaultRowHeight="18"/>
  <cols>
    <col min="1" max="1" width="4.5" style="3" bestFit="1" customWidth="1"/>
    <col min="2" max="2" width="59.75" style="3" customWidth="1"/>
    <col min="3" max="3" width="47.33203125" style="3" bestFit="1" customWidth="1"/>
    <col min="4" max="4" width="45.08203125" style="3" bestFit="1" customWidth="1"/>
    <col min="5" max="5" width="13" style="3" bestFit="1" customWidth="1"/>
    <col min="6" max="6" width="13.83203125" style="3" customWidth="1"/>
    <col min="7" max="16384" width="9" style="3"/>
  </cols>
  <sheetData>
    <row r="1" spans="1:7">
      <c r="A1" s="1" t="s">
        <v>28</v>
      </c>
      <c r="B1" s="1" t="s">
        <v>101</v>
      </c>
      <c r="C1" s="2" t="s">
        <v>29</v>
      </c>
      <c r="D1" s="1"/>
      <c r="E1" s="96" t="s">
        <v>427</v>
      </c>
      <c r="F1" s="97" t="s">
        <v>504</v>
      </c>
    </row>
    <row r="2" spans="1:7">
      <c r="A2" s="4">
        <v>1</v>
      </c>
      <c r="B2" s="5" t="s">
        <v>2</v>
      </c>
      <c r="C2" s="42" t="str">
        <f>IF(経営情報!C4="","",経営情報!C4)</f>
        <v>3月</v>
      </c>
      <c r="D2" s="12" t="s">
        <v>30</v>
      </c>
    </row>
    <row r="3" spans="1:7">
      <c r="A3" s="4">
        <v>2</v>
      </c>
      <c r="B3" s="5" t="s">
        <v>99</v>
      </c>
      <c r="C3" s="41">
        <f>IF(経営情報!C5="","",経営情報!C5)</f>
        <v>45383</v>
      </c>
      <c r="D3" s="12"/>
    </row>
    <row r="4" spans="1:7">
      <c r="A4" s="4">
        <v>3</v>
      </c>
      <c r="B4" s="5" t="s">
        <v>100</v>
      </c>
      <c r="C4" s="41">
        <f>IF(経営情報!C6="","",経営情報!C6)</f>
        <v>45747</v>
      </c>
      <c r="D4" s="12"/>
    </row>
    <row r="5" spans="1:7">
      <c r="A5" s="4">
        <v>4</v>
      </c>
      <c r="B5" s="5" t="s">
        <v>33</v>
      </c>
      <c r="C5" s="42" t="str">
        <f>IF(経営情報!C7="","",経営情報!C7)</f>
        <v>企業会計、NPO会計、その他の会計</v>
      </c>
      <c r="D5" s="12" t="s">
        <v>30</v>
      </c>
    </row>
    <row r="6" spans="1:7">
      <c r="A6" s="4">
        <v>5</v>
      </c>
      <c r="B6" s="5" t="s">
        <v>34</v>
      </c>
      <c r="C6" s="42" t="str">
        <f>IF(経営情報!C8="","",経営情報!C8)</f>
        <v>税抜入力</v>
      </c>
      <c r="D6" s="12" t="s">
        <v>30</v>
      </c>
    </row>
    <row r="7" spans="1:7">
      <c r="A7" s="4">
        <v>6</v>
      </c>
      <c r="B7" s="5" t="s">
        <v>378</v>
      </c>
      <c r="C7" s="42" t="str">
        <f>IF(経営情報!C9="","",経営情報!C9)</f>
        <v/>
      </c>
      <c r="D7" s="12" t="s">
        <v>30</v>
      </c>
    </row>
    <row r="8" spans="1:7">
      <c r="A8" s="4">
        <v>7</v>
      </c>
      <c r="B8" s="5" t="s">
        <v>36</v>
      </c>
      <c r="C8" s="42" t="str">
        <f>IF(経営情報!C13="","",経営情報!C13)</f>
        <v>法人単位</v>
      </c>
      <c r="D8" s="12" t="s">
        <v>30</v>
      </c>
    </row>
    <row r="9" spans="1:7">
      <c r="A9" s="4">
        <v>8</v>
      </c>
      <c r="B9" s="5" t="s">
        <v>37</v>
      </c>
      <c r="C9" s="42" t="str">
        <f>IF(経営情報!C14="","",経営情報!C14)</f>
        <v>把握している</v>
      </c>
      <c r="D9" s="12" t="s">
        <v>30</v>
      </c>
    </row>
    <row r="10" spans="1:7">
      <c r="A10" s="4">
        <v>9</v>
      </c>
      <c r="B10" s="5" t="s">
        <v>103</v>
      </c>
      <c r="C10" s="18">
        <f>IF(経営情報!C21="","",経営情報!C21)</f>
        <v>1</v>
      </c>
      <c r="D10" s="12"/>
      <c r="G10" s="15"/>
    </row>
    <row r="11" spans="1:7">
      <c r="A11" s="4">
        <v>10</v>
      </c>
      <c r="B11" s="5" t="s">
        <v>104</v>
      </c>
      <c r="C11" s="16">
        <f>IF(経営情報!D21="","",経営情報!D21)</f>
        <v>101595</v>
      </c>
      <c r="D11" s="12"/>
    </row>
    <row r="12" spans="1:7">
      <c r="A12" s="4">
        <v>11</v>
      </c>
      <c r="B12" s="5" t="s">
        <v>105</v>
      </c>
      <c r="C12" s="16">
        <f>IF(経営情報!E21="","",経営情報!E21)</f>
        <v>0</v>
      </c>
      <c r="D12" s="12"/>
    </row>
    <row r="13" spans="1:7">
      <c r="A13" s="4">
        <v>12</v>
      </c>
      <c r="B13" s="5" t="s">
        <v>106</v>
      </c>
      <c r="C13" s="18" t="str">
        <f>IF(経営情報!F21="","",経営情報!F21)</f>
        <v/>
      </c>
      <c r="D13" s="12"/>
    </row>
    <row r="14" spans="1:7">
      <c r="A14" s="4">
        <v>13</v>
      </c>
      <c r="B14" s="5" t="s">
        <v>107</v>
      </c>
      <c r="C14" s="16" t="str">
        <f>IF(経営情報!G21="","",経営情報!G21)</f>
        <v/>
      </c>
      <c r="D14" s="12"/>
    </row>
    <row r="15" spans="1:7">
      <c r="A15" s="4">
        <v>14</v>
      </c>
      <c r="B15" s="5" t="s">
        <v>108</v>
      </c>
      <c r="C15" s="16" t="str">
        <f>IF(経営情報!H21="","",経営情報!H21)</f>
        <v/>
      </c>
      <c r="D15" s="12"/>
    </row>
    <row r="16" spans="1:7">
      <c r="A16" s="4">
        <v>15</v>
      </c>
      <c r="B16" s="5" t="s">
        <v>109</v>
      </c>
      <c r="C16" s="18" t="str">
        <f>IF(経営情報!I21="","",経営情報!I21)</f>
        <v/>
      </c>
      <c r="D16" s="12"/>
    </row>
    <row r="17" spans="1:21">
      <c r="A17" s="4">
        <v>16</v>
      </c>
      <c r="B17" s="5" t="s">
        <v>110</v>
      </c>
      <c r="C17" s="16" t="str">
        <f>IF(経営情報!J21="","",経営情報!J21)</f>
        <v/>
      </c>
      <c r="D17" s="12"/>
    </row>
    <row r="18" spans="1:21">
      <c r="A18" s="4">
        <v>17</v>
      </c>
      <c r="B18" s="5" t="s">
        <v>111</v>
      </c>
      <c r="C18" s="16" t="str">
        <f>IF(経営情報!K21="","",経営情報!K21)</f>
        <v/>
      </c>
      <c r="D18" s="12"/>
    </row>
    <row r="19" spans="1:21" s="10" customFormat="1">
      <c r="A19" s="4">
        <v>18</v>
      </c>
      <c r="B19" s="13" t="s">
        <v>113</v>
      </c>
      <c r="C19" s="19" t="str">
        <f>IF(経営情報!C22="","",経営情報!C22)</f>
        <v/>
      </c>
      <c r="D19" s="14"/>
    </row>
    <row r="20" spans="1:21" s="10" customFormat="1">
      <c r="A20" s="4">
        <v>19</v>
      </c>
      <c r="B20" s="13" t="s">
        <v>114</v>
      </c>
      <c r="C20" s="16" t="str">
        <f>IF(経営情報!D22="","",経営情報!D22)</f>
        <v/>
      </c>
      <c r="D20" s="14"/>
    </row>
    <row r="21" spans="1:21" s="10" customFormat="1">
      <c r="A21" s="4">
        <v>20</v>
      </c>
      <c r="B21" s="13" t="s">
        <v>345</v>
      </c>
      <c r="C21" s="16" t="str">
        <f>IF(経営情報!E22="","",経営情報!E22)</f>
        <v/>
      </c>
      <c r="D21" s="14"/>
    </row>
    <row r="22" spans="1:21" s="10" customFormat="1">
      <c r="A22" s="4">
        <v>21</v>
      </c>
      <c r="B22" s="13" t="s">
        <v>115</v>
      </c>
      <c r="C22" s="20" t="str">
        <f>IF(経営情報!F22="","",経営情報!F22)</f>
        <v/>
      </c>
      <c r="D22" s="14"/>
      <c r="U22" s="11"/>
    </row>
    <row r="23" spans="1:21" s="10" customFormat="1">
      <c r="A23" s="4">
        <v>22</v>
      </c>
      <c r="B23" s="13" t="s">
        <v>116</v>
      </c>
      <c r="C23" s="17" t="str">
        <f>IF(経営情報!G22="","",経営情報!G22)</f>
        <v/>
      </c>
      <c r="D23" s="14"/>
      <c r="U23" s="11"/>
    </row>
    <row r="24" spans="1:21" s="10" customFormat="1">
      <c r="A24" s="4">
        <v>23</v>
      </c>
      <c r="B24" s="13" t="s">
        <v>117</v>
      </c>
      <c r="C24" s="17" t="str">
        <f>IF(経営情報!H22="","",経営情報!H22)</f>
        <v/>
      </c>
      <c r="D24" s="14"/>
    </row>
    <row r="25" spans="1:21" s="10" customFormat="1">
      <c r="A25" s="4">
        <v>24</v>
      </c>
      <c r="B25" s="13" t="s">
        <v>118</v>
      </c>
      <c r="C25" s="20" t="str">
        <f>IF(経営情報!I22="","",経営情報!I22)</f>
        <v/>
      </c>
      <c r="D25" s="14"/>
    </row>
    <row r="26" spans="1:21" s="10" customFormat="1">
      <c r="A26" s="4">
        <v>25</v>
      </c>
      <c r="B26" s="13" t="s">
        <v>119</v>
      </c>
      <c r="C26" s="17" t="str">
        <f>IF(経営情報!J22="","",経営情報!J22)</f>
        <v/>
      </c>
      <c r="D26" s="14"/>
    </row>
    <row r="27" spans="1:21" s="10" customFormat="1">
      <c r="A27" s="4">
        <v>26</v>
      </c>
      <c r="B27" s="13" t="s">
        <v>120</v>
      </c>
      <c r="C27" s="17" t="str">
        <f>IF(経営情報!K22="","",経営情報!K22)</f>
        <v/>
      </c>
      <c r="D27" s="14"/>
    </row>
    <row r="28" spans="1:21" s="10" customFormat="1">
      <c r="A28" s="4">
        <v>27</v>
      </c>
      <c r="B28" s="13" t="s">
        <v>121</v>
      </c>
      <c r="C28" s="20">
        <f>IF(経営情報!C23="","",経営情報!C23)</f>
        <v>1</v>
      </c>
      <c r="D28" s="14"/>
    </row>
    <row r="29" spans="1:21" s="10" customFormat="1">
      <c r="A29" s="4">
        <v>28</v>
      </c>
      <c r="B29" s="13" t="s">
        <v>122</v>
      </c>
      <c r="C29" s="17">
        <f>IF(経営情報!D23="","",経営情報!D23)</f>
        <v>101595</v>
      </c>
      <c r="D29" s="14"/>
    </row>
    <row r="30" spans="1:21" s="10" customFormat="1">
      <c r="A30" s="4">
        <v>29</v>
      </c>
      <c r="B30" s="13" t="s">
        <v>346</v>
      </c>
      <c r="C30" s="17">
        <f>IF(経営情報!E23="","",経営情報!E23)</f>
        <v>0</v>
      </c>
      <c r="D30" s="14"/>
    </row>
    <row r="31" spans="1:21" s="10" customFormat="1">
      <c r="A31" s="4">
        <v>30</v>
      </c>
      <c r="B31" s="13" t="s">
        <v>123</v>
      </c>
      <c r="C31" s="20" t="str">
        <f>IF(経営情報!F23="","",経営情報!F23)</f>
        <v/>
      </c>
      <c r="D31" s="14"/>
    </row>
    <row r="32" spans="1:21" s="10" customFormat="1">
      <c r="A32" s="4">
        <v>31</v>
      </c>
      <c r="B32" s="13" t="s">
        <v>124</v>
      </c>
      <c r="C32" s="17" t="str">
        <f>IF(経営情報!G23="","",経営情報!G23)</f>
        <v/>
      </c>
      <c r="D32" s="14"/>
    </row>
    <row r="33" spans="1:21" s="10" customFormat="1">
      <c r="A33" s="4">
        <v>32</v>
      </c>
      <c r="B33" s="13" t="s">
        <v>125</v>
      </c>
      <c r="C33" s="17" t="str">
        <f>IF(経営情報!H23="","",経営情報!H23)</f>
        <v/>
      </c>
      <c r="D33" s="14"/>
    </row>
    <row r="34" spans="1:21" s="10" customFormat="1">
      <c r="A34" s="4">
        <v>33</v>
      </c>
      <c r="B34" s="13" t="s">
        <v>126</v>
      </c>
      <c r="C34" s="20" t="str">
        <f>IF(経営情報!I23="","",経営情報!I23)</f>
        <v/>
      </c>
      <c r="D34" s="14"/>
    </row>
    <row r="35" spans="1:21" s="10" customFormat="1">
      <c r="A35" s="4">
        <v>34</v>
      </c>
      <c r="B35" s="13" t="s">
        <v>127</v>
      </c>
      <c r="C35" s="17" t="str">
        <f>IF(経営情報!J23="","",経営情報!J23)</f>
        <v/>
      </c>
      <c r="D35" s="14"/>
    </row>
    <row r="36" spans="1:21" s="10" customFormat="1">
      <c r="A36" s="4">
        <v>35</v>
      </c>
      <c r="B36" s="13" t="s">
        <v>128</v>
      </c>
      <c r="C36" s="17" t="str">
        <f>IF(経営情報!K23="","",経営情報!K23)</f>
        <v/>
      </c>
      <c r="D36" s="14"/>
    </row>
    <row r="37" spans="1:21" s="10" customFormat="1">
      <c r="A37" s="4">
        <v>36</v>
      </c>
      <c r="B37" s="13" t="s">
        <v>129</v>
      </c>
      <c r="C37" s="20" t="str">
        <f>IF(経営情報!C24="","",経営情報!C24)</f>
        <v/>
      </c>
      <c r="D37" s="14"/>
    </row>
    <row r="38" spans="1:21" s="10" customFormat="1">
      <c r="A38" s="4">
        <v>37</v>
      </c>
      <c r="B38" s="13" t="s">
        <v>130</v>
      </c>
      <c r="C38" s="17" t="str">
        <f>IF(経営情報!D24="","",経営情報!D24)</f>
        <v/>
      </c>
      <c r="D38" s="14"/>
    </row>
    <row r="39" spans="1:21" s="10" customFormat="1">
      <c r="A39" s="4">
        <v>38</v>
      </c>
      <c r="B39" s="13" t="s">
        <v>347</v>
      </c>
      <c r="C39" s="17" t="str">
        <f>IF(経営情報!E24="","",経営情報!E24)</f>
        <v/>
      </c>
      <c r="D39" s="14"/>
    </row>
    <row r="40" spans="1:21" s="10" customFormat="1">
      <c r="A40" s="4">
        <v>39</v>
      </c>
      <c r="B40" s="13" t="s">
        <v>131</v>
      </c>
      <c r="C40" s="20" t="str">
        <f>IF(経営情報!F24="","",経営情報!F24)</f>
        <v/>
      </c>
      <c r="D40" s="14"/>
    </row>
    <row r="41" spans="1:21" s="10" customFormat="1">
      <c r="A41" s="4">
        <v>40</v>
      </c>
      <c r="B41" s="13" t="s">
        <v>132</v>
      </c>
      <c r="C41" s="17" t="str">
        <f>IF(経営情報!G24="","",経営情報!G24)</f>
        <v/>
      </c>
      <c r="D41" s="14"/>
    </row>
    <row r="42" spans="1:21" s="10" customFormat="1">
      <c r="A42" s="4">
        <v>41</v>
      </c>
      <c r="B42" s="13" t="s">
        <v>133</v>
      </c>
      <c r="C42" s="17" t="str">
        <f>IF(経営情報!H24="","",経営情報!H24)</f>
        <v/>
      </c>
      <c r="D42" s="14"/>
    </row>
    <row r="43" spans="1:21" s="10" customFormat="1">
      <c r="A43" s="4">
        <v>42</v>
      </c>
      <c r="B43" s="13" t="s">
        <v>134</v>
      </c>
      <c r="C43" s="20" t="str">
        <f>IF(経営情報!I24="","",経営情報!I24)</f>
        <v/>
      </c>
      <c r="D43" s="14"/>
    </row>
    <row r="44" spans="1:21" s="10" customFormat="1">
      <c r="A44" s="4">
        <v>43</v>
      </c>
      <c r="B44" s="13" t="s">
        <v>135</v>
      </c>
      <c r="C44" s="17" t="str">
        <f>IF(経営情報!J24="","",経営情報!J24)</f>
        <v/>
      </c>
      <c r="D44" s="14"/>
    </row>
    <row r="45" spans="1:21" s="10" customFormat="1">
      <c r="A45" s="4">
        <v>44</v>
      </c>
      <c r="B45" s="13" t="s">
        <v>136</v>
      </c>
      <c r="C45" s="17" t="str">
        <f>IF(経営情報!K24="","",経営情報!K24)</f>
        <v/>
      </c>
      <c r="D45" s="14"/>
      <c r="U45" s="11"/>
    </row>
    <row r="46" spans="1:21" s="10" customFormat="1">
      <c r="A46" s="4">
        <v>45</v>
      </c>
      <c r="B46" s="13" t="s">
        <v>137</v>
      </c>
      <c r="C46" s="20" t="str">
        <f>IF(経営情報!C25="","",経営情報!C25)</f>
        <v/>
      </c>
      <c r="D46" s="14"/>
    </row>
    <row r="47" spans="1:21" s="10" customFormat="1">
      <c r="A47" s="4">
        <v>46</v>
      </c>
      <c r="B47" s="13" t="s">
        <v>138</v>
      </c>
      <c r="C47" s="17" t="str">
        <f>IF(経営情報!D25="","",経営情報!D25)</f>
        <v/>
      </c>
      <c r="D47" s="14"/>
    </row>
    <row r="48" spans="1:21" s="10" customFormat="1">
      <c r="A48" s="4">
        <v>47</v>
      </c>
      <c r="B48" s="13" t="s">
        <v>348</v>
      </c>
      <c r="C48" s="17" t="str">
        <f>IF(経営情報!E25="","",経営情報!E25)</f>
        <v/>
      </c>
      <c r="D48" s="14"/>
    </row>
    <row r="49" spans="1:4" s="10" customFormat="1">
      <c r="A49" s="4">
        <v>48</v>
      </c>
      <c r="B49" s="13" t="s">
        <v>139</v>
      </c>
      <c r="C49" s="20" t="str">
        <f>IF(経営情報!F25="","",経営情報!F25)</f>
        <v/>
      </c>
      <c r="D49" s="14"/>
    </row>
    <row r="50" spans="1:4" s="10" customFormat="1">
      <c r="A50" s="4">
        <v>49</v>
      </c>
      <c r="B50" s="13" t="s">
        <v>140</v>
      </c>
      <c r="C50" s="17" t="str">
        <f>IF(経営情報!G25="","",経営情報!G25)</f>
        <v/>
      </c>
      <c r="D50" s="14"/>
    </row>
    <row r="51" spans="1:4" s="10" customFormat="1">
      <c r="A51" s="4">
        <v>50</v>
      </c>
      <c r="B51" s="13" t="s">
        <v>141</v>
      </c>
      <c r="C51" s="17" t="str">
        <f>IF(経営情報!H25="","",経営情報!H25)</f>
        <v/>
      </c>
      <c r="D51" s="14"/>
    </row>
    <row r="52" spans="1:4" s="10" customFormat="1">
      <c r="A52" s="4">
        <v>51</v>
      </c>
      <c r="B52" s="13" t="s">
        <v>142</v>
      </c>
      <c r="C52" s="20" t="str">
        <f>IF(経営情報!I25="","",経営情報!I25)</f>
        <v/>
      </c>
      <c r="D52" s="14"/>
    </row>
    <row r="53" spans="1:4" s="10" customFormat="1">
      <c r="A53" s="4">
        <v>52</v>
      </c>
      <c r="B53" s="13" t="s">
        <v>143</v>
      </c>
      <c r="C53" s="17" t="str">
        <f>IF(経営情報!J25="","",経営情報!J25)</f>
        <v/>
      </c>
      <c r="D53" s="14"/>
    </row>
    <row r="54" spans="1:4" s="10" customFormat="1">
      <c r="A54" s="4">
        <v>53</v>
      </c>
      <c r="B54" s="13" t="s">
        <v>144</v>
      </c>
      <c r="C54" s="17" t="str">
        <f>IF(経営情報!K25="","",経営情報!K25)</f>
        <v/>
      </c>
      <c r="D54" s="14"/>
    </row>
    <row r="55" spans="1:4" s="10" customFormat="1">
      <c r="A55" s="4">
        <v>54</v>
      </c>
      <c r="B55" s="13" t="s">
        <v>145</v>
      </c>
      <c r="C55" s="20" t="str">
        <f>IF(経営情報!C26="","",経営情報!C26)</f>
        <v/>
      </c>
      <c r="D55" s="14"/>
    </row>
    <row r="56" spans="1:4" s="10" customFormat="1">
      <c r="A56" s="4">
        <v>55</v>
      </c>
      <c r="B56" s="13" t="s">
        <v>146</v>
      </c>
      <c r="C56" s="17" t="str">
        <f>IF(経営情報!D26="","",経営情報!D26)</f>
        <v/>
      </c>
      <c r="D56" s="14"/>
    </row>
    <row r="57" spans="1:4" s="10" customFormat="1">
      <c r="A57" s="4">
        <v>56</v>
      </c>
      <c r="B57" s="13" t="s">
        <v>349</v>
      </c>
      <c r="C57" s="17" t="str">
        <f>IF(経営情報!E26="","",経営情報!E26)</f>
        <v/>
      </c>
      <c r="D57" s="14"/>
    </row>
    <row r="58" spans="1:4" s="10" customFormat="1">
      <c r="A58" s="4">
        <v>57</v>
      </c>
      <c r="B58" s="13" t="s">
        <v>147</v>
      </c>
      <c r="C58" s="20" t="str">
        <f>IF(経営情報!F26="","",経営情報!F26)</f>
        <v/>
      </c>
      <c r="D58" s="14"/>
    </row>
    <row r="59" spans="1:4" s="10" customFormat="1">
      <c r="A59" s="4">
        <v>58</v>
      </c>
      <c r="B59" s="13" t="s">
        <v>148</v>
      </c>
      <c r="C59" s="17" t="str">
        <f>IF(経営情報!G26="","",経営情報!G26)</f>
        <v/>
      </c>
      <c r="D59" s="14"/>
    </row>
    <row r="60" spans="1:4" s="10" customFormat="1">
      <c r="A60" s="4">
        <v>59</v>
      </c>
      <c r="B60" s="13" t="s">
        <v>149</v>
      </c>
      <c r="C60" s="17" t="str">
        <f>IF(経営情報!H26="","",経営情報!H26)</f>
        <v/>
      </c>
      <c r="D60" s="14"/>
    </row>
    <row r="61" spans="1:4" s="10" customFormat="1">
      <c r="A61" s="4">
        <v>60</v>
      </c>
      <c r="B61" s="13" t="s">
        <v>150</v>
      </c>
      <c r="C61" s="20" t="str">
        <f>IF(経営情報!I26="","",経営情報!I26)</f>
        <v/>
      </c>
      <c r="D61" s="14"/>
    </row>
    <row r="62" spans="1:4" s="10" customFormat="1">
      <c r="A62" s="4">
        <v>61</v>
      </c>
      <c r="B62" s="13" t="s">
        <v>151</v>
      </c>
      <c r="C62" s="17" t="str">
        <f>IF(経営情報!J26="","",経営情報!J26)</f>
        <v/>
      </c>
      <c r="D62" s="14"/>
    </row>
    <row r="63" spans="1:4" s="10" customFormat="1">
      <c r="A63" s="4">
        <v>62</v>
      </c>
      <c r="B63" s="13" t="s">
        <v>152</v>
      </c>
      <c r="C63" s="17" t="str">
        <f>IF(経営情報!K26="","",経営情報!K26)</f>
        <v/>
      </c>
      <c r="D63" s="14"/>
    </row>
    <row r="64" spans="1:4" s="10" customFormat="1">
      <c r="A64" s="4">
        <v>63</v>
      </c>
      <c r="B64" s="13" t="s">
        <v>153</v>
      </c>
      <c r="C64" s="20" t="str">
        <f>IF(経営情報!C27="","",経営情報!C27)</f>
        <v/>
      </c>
      <c r="D64" s="14"/>
    </row>
    <row r="65" spans="1:21" s="10" customFormat="1">
      <c r="A65" s="4">
        <v>64</v>
      </c>
      <c r="B65" s="13" t="s">
        <v>154</v>
      </c>
      <c r="C65" s="17" t="str">
        <f>IF(経営情報!D27="","",経営情報!D27)</f>
        <v/>
      </c>
      <c r="D65" s="14"/>
    </row>
    <row r="66" spans="1:21" s="10" customFormat="1">
      <c r="A66" s="4">
        <v>65</v>
      </c>
      <c r="B66" s="13" t="s">
        <v>350</v>
      </c>
      <c r="C66" s="17" t="str">
        <f>IF(経営情報!E27="","",経営情報!E27)</f>
        <v/>
      </c>
      <c r="D66" s="14"/>
    </row>
    <row r="67" spans="1:21" s="10" customFormat="1">
      <c r="A67" s="4">
        <v>66</v>
      </c>
      <c r="B67" s="13" t="s">
        <v>155</v>
      </c>
      <c r="C67" s="20" t="str">
        <f>IF(経営情報!F27="","",経営情報!F27)</f>
        <v/>
      </c>
      <c r="D67" s="14"/>
      <c r="U67" s="11"/>
    </row>
    <row r="68" spans="1:21" s="10" customFormat="1">
      <c r="A68" s="4">
        <v>67</v>
      </c>
      <c r="B68" s="13" t="s">
        <v>156</v>
      </c>
      <c r="C68" s="17" t="str">
        <f>IF(経営情報!G27="","",経営情報!G27)</f>
        <v/>
      </c>
      <c r="D68" s="14"/>
      <c r="U68" s="11"/>
    </row>
    <row r="69" spans="1:21" s="10" customFormat="1">
      <c r="A69" s="4">
        <v>68</v>
      </c>
      <c r="B69" s="13" t="s">
        <v>157</v>
      </c>
      <c r="C69" s="17" t="str">
        <f>IF(経営情報!H27="","",経営情報!H27)</f>
        <v/>
      </c>
      <c r="D69" s="14"/>
    </row>
    <row r="70" spans="1:21" s="10" customFormat="1">
      <c r="A70" s="4">
        <v>69</v>
      </c>
      <c r="B70" s="13" t="s">
        <v>158</v>
      </c>
      <c r="C70" s="20" t="str">
        <f>IF(経営情報!I27="","",経営情報!I27)</f>
        <v/>
      </c>
      <c r="D70" s="14"/>
    </row>
    <row r="71" spans="1:21" s="10" customFormat="1">
      <c r="A71" s="4">
        <v>70</v>
      </c>
      <c r="B71" s="13" t="s">
        <v>159</v>
      </c>
      <c r="C71" s="17" t="str">
        <f>IF(経営情報!J27="","",経営情報!J27)</f>
        <v/>
      </c>
      <c r="D71" s="14"/>
    </row>
    <row r="72" spans="1:21" s="10" customFormat="1">
      <c r="A72" s="4">
        <v>71</v>
      </c>
      <c r="B72" s="13" t="s">
        <v>160</v>
      </c>
      <c r="C72" s="17" t="str">
        <f>IF(経営情報!K27="","",経営情報!K27)</f>
        <v/>
      </c>
      <c r="D72" s="14"/>
    </row>
    <row r="73" spans="1:21" s="10" customFormat="1">
      <c r="A73" s="4">
        <v>72</v>
      </c>
      <c r="B73" s="13" t="s">
        <v>161</v>
      </c>
      <c r="C73" s="20" t="str">
        <f>IF(経営情報!C28="","",経営情報!C28)</f>
        <v/>
      </c>
      <c r="D73" s="14"/>
    </row>
    <row r="74" spans="1:21" s="10" customFormat="1">
      <c r="A74" s="4">
        <v>73</v>
      </c>
      <c r="B74" s="13" t="s">
        <v>162</v>
      </c>
      <c r="C74" s="17" t="str">
        <f>IF(経営情報!D28="","",経営情報!D28)</f>
        <v/>
      </c>
      <c r="D74" s="14"/>
    </row>
    <row r="75" spans="1:21" s="10" customFormat="1">
      <c r="A75" s="4">
        <v>74</v>
      </c>
      <c r="B75" s="13" t="s">
        <v>351</v>
      </c>
      <c r="C75" s="17" t="str">
        <f>IF(経営情報!E28="","",経営情報!E28)</f>
        <v/>
      </c>
      <c r="D75" s="14"/>
    </row>
    <row r="76" spans="1:21" s="10" customFormat="1">
      <c r="A76" s="4">
        <v>75</v>
      </c>
      <c r="B76" s="13" t="s">
        <v>163</v>
      </c>
      <c r="C76" s="20" t="str">
        <f>IF(経営情報!F28="","",経営情報!F28)</f>
        <v/>
      </c>
      <c r="D76" s="14"/>
    </row>
    <row r="77" spans="1:21" s="10" customFormat="1">
      <c r="A77" s="4">
        <v>76</v>
      </c>
      <c r="B77" s="13" t="s">
        <v>164</v>
      </c>
      <c r="C77" s="17" t="str">
        <f>IF(経営情報!G28="","",経営情報!G28)</f>
        <v/>
      </c>
      <c r="D77" s="14"/>
    </row>
    <row r="78" spans="1:21" s="10" customFormat="1">
      <c r="A78" s="4">
        <v>77</v>
      </c>
      <c r="B78" s="13" t="s">
        <v>165</v>
      </c>
      <c r="C78" s="17" t="str">
        <f>IF(経営情報!H28="","",経営情報!H28)</f>
        <v/>
      </c>
      <c r="D78" s="14"/>
    </row>
    <row r="79" spans="1:21" s="10" customFormat="1">
      <c r="A79" s="4">
        <v>78</v>
      </c>
      <c r="B79" s="13" t="s">
        <v>166</v>
      </c>
      <c r="C79" s="20" t="str">
        <f>IF(経営情報!I28="","",経営情報!I28)</f>
        <v/>
      </c>
      <c r="D79" s="14"/>
    </row>
    <row r="80" spans="1:21" s="10" customFormat="1">
      <c r="A80" s="4">
        <v>79</v>
      </c>
      <c r="B80" s="13" t="s">
        <v>167</v>
      </c>
      <c r="C80" s="17" t="str">
        <f>IF(経営情報!J28="","",経営情報!J28)</f>
        <v/>
      </c>
      <c r="D80" s="14"/>
    </row>
    <row r="81" spans="1:21" s="10" customFormat="1">
      <c r="A81" s="4">
        <v>80</v>
      </c>
      <c r="B81" s="13" t="s">
        <v>168</v>
      </c>
      <c r="C81" s="17" t="str">
        <f>IF(経営情報!K28="","",経営情報!K28)</f>
        <v/>
      </c>
      <c r="D81" s="14"/>
    </row>
    <row r="82" spans="1:21" s="10" customFormat="1">
      <c r="A82" s="4">
        <v>81</v>
      </c>
      <c r="B82" s="13" t="s">
        <v>169</v>
      </c>
      <c r="C82" s="20" t="str">
        <f>IF(経営情報!C29="","",経営情報!C29)</f>
        <v/>
      </c>
      <c r="D82" s="14"/>
    </row>
    <row r="83" spans="1:21" s="10" customFormat="1">
      <c r="A83" s="4">
        <v>82</v>
      </c>
      <c r="B83" s="13" t="s">
        <v>170</v>
      </c>
      <c r="C83" s="17" t="str">
        <f>IF(経営情報!D29="","",経営情報!D29)</f>
        <v/>
      </c>
      <c r="D83" s="14"/>
    </row>
    <row r="84" spans="1:21" s="10" customFormat="1">
      <c r="A84" s="4">
        <v>83</v>
      </c>
      <c r="B84" s="13" t="s">
        <v>352</v>
      </c>
      <c r="C84" s="17" t="str">
        <f>IF(経営情報!E29="","",経営情報!E29)</f>
        <v/>
      </c>
      <c r="D84" s="14"/>
    </row>
    <row r="85" spans="1:21" s="10" customFormat="1">
      <c r="A85" s="4">
        <v>84</v>
      </c>
      <c r="B85" s="13" t="s">
        <v>171</v>
      </c>
      <c r="C85" s="20" t="str">
        <f>IF(経営情報!F29="","",経営情報!F29)</f>
        <v/>
      </c>
      <c r="D85" s="14"/>
    </row>
    <row r="86" spans="1:21" s="10" customFormat="1">
      <c r="A86" s="4">
        <v>85</v>
      </c>
      <c r="B86" s="13" t="s">
        <v>172</v>
      </c>
      <c r="C86" s="17" t="str">
        <f>IF(経営情報!G29="","",経営情報!G29)</f>
        <v/>
      </c>
      <c r="D86" s="14"/>
    </row>
    <row r="87" spans="1:21" s="10" customFormat="1">
      <c r="A87" s="4">
        <v>86</v>
      </c>
      <c r="B87" s="13" t="s">
        <v>173</v>
      </c>
      <c r="C87" s="17" t="str">
        <f>IF(経営情報!H29="","",経営情報!H29)</f>
        <v/>
      </c>
      <c r="D87" s="14"/>
    </row>
    <row r="88" spans="1:21" s="10" customFormat="1">
      <c r="A88" s="4">
        <v>87</v>
      </c>
      <c r="B88" s="13" t="s">
        <v>174</v>
      </c>
      <c r="C88" s="20" t="str">
        <f>IF(経営情報!I29="","",経営情報!I29)</f>
        <v/>
      </c>
      <c r="D88" s="14"/>
    </row>
    <row r="89" spans="1:21" s="10" customFormat="1">
      <c r="A89" s="4">
        <v>88</v>
      </c>
      <c r="B89" s="13" t="s">
        <v>175</v>
      </c>
      <c r="C89" s="17" t="str">
        <f>IF(経営情報!J29="","",経営情報!J29)</f>
        <v/>
      </c>
      <c r="D89" s="14"/>
    </row>
    <row r="90" spans="1:21" s="10" customFormat="1">
      <c r="A90" s="4">
        <v>89</v>
      </c>
      <c r="B90" s="13" t="s">
        <v>176</v>
      </c>
      <c r="C90" s="17" t="str">
        <f>IF(経営情報!K29="","",経営情報!K29)</f>
        <v/>
      </c>
      <c r="D90" s="14"/>
      <c r="U90" s="11"/>
    </row>
    <row r="91" spans="1:21" s="10" customFormat="1">
      <c r="A91" s="4">
        <v>90</v>
      </c>
      <c r="B91" s="13" t="s">
        <v>177</v>
      </c>
      <c r="C91" s="20" t="str">
        <f>IF(経営情報!C31="","",経営情報!C31)</f>
        <v/>
      </c>
      <c r="D91" s="14"/>
    </row>
    <row r="92" spans="1:21" s="10" customFormat="1">
      <c r="A92" s="4">
        <v>91</v>
      </c>
      <c r="B92" s="13" t="s">
        <v>178</v>
      </c>
      <c r="C92" s="17" t="str">
        <f>IF(経営情報!D31="","",経営情報!D31)</f>
        <v/>
      </c>
      <c r="D92" s="14"/>
    </row>
    <row r="93" spans="1:21" s="10" customFormat="1">
      <c r="A93" s="4">
        <v>92</v>
      </c>
      <c r="B93" s="13" t="s">
        <v>353</v>
      </c>
      <c r="C93" s="17" t="str">
        <f>IF(経営情報!E31="","",経営情報!E31)</f>
        <v/>
      </c>
      <c r="D93" s="14"/>
    </row>
    <row r="94" spans="1:21" s="10" customFormat="1">
      <c r="A94" s="4">
        <v>93</v>
      </c>
      <c r="B94" s="13" t="s">
        <v>179</v>
      </c>
      <c r="C94" s="20" t="str">
        <f>IF(経営情報!F31="","",経営情報!F31)</f>
        <v/>
      </c>
      <c r="D94" s="14"/>
    </row>
    <row r="95" spans="1:21" s="10" customFormat="1">
      <c r="A95" s="4">
        <v>94</v>
      </c>
      <c r="B95" s="13" t="s">
        <v>180</v>
      </c>
      <c r="C95" s="17" t="str">
        <f>IF(経営情報!G31="","",経営情報!G31)</f>
        <v/>
      </c>
      <c r="D95" s="14"/>
    </row>
    <row r="96" spans="1:21" s="10" customFormat="1">
      <c r="A96" s="4">
        <v>95</v>
      </c>
      <c r="B96" s="13" t="s">
        <v>181</v>
      </c>
      <c r="C96" s="17" t="str">
        <f>IF(経営情報!H31="","",経営情報!H31)</f>
        <v/>
      </c>
      <c r="D96" s="14"/>
    </row>
    <row r="97" spans="1:21" s="10" customFormat="1">
      <c r="A97" s="4">
        <v>96</v>
      </c>
      <c r="B97" s="13" t="s">
        <v>182</v>
      </c>
      <c r="C97" s="20" t="str">
        <f>IF(経営情報!I31="","",経営情報!I31)</f>
        <v/>
      </c>
      <c r="D97" s="14"/>
    </row>
    <row r="98" spans="1:21" s="10" customFormat="1">
      <c r="A98" s="4">
        <v>97</v>
      </c>
      <c r="B98" s="13" t="s">
        <v>183</v>
      </c>
      <c r="C98" s="17" t="str">
        <f>IF(経営情報!J31="","",経営情報!J31)</f>
        <v/>
      </c>
      <c r="D98" s="14"/>
    </row>
    <row r="99" spans="1:21" s="10" customFormat="1">
      <c r="A99" s="4">
        <v>98</v>
      </c>
      <c r="B99" s="13" t="s">
        <v>184</v>
      </c>
      <c r="C99" s="17" t="str">
        <f>IF(経営情報!K31="","",経営情報!K31)</f>
        <v/>
      </c>
      <c r="D99" s="14"/>
    </row>
    <row r="100" spans="1:21" s="10" customFormat="1">
      <c r="A100" s="4">
        <v>99</v>
      </c>
      <c r="B100" s="13" t="s">
        <v>185</v>
      </c>
      <c r="C100" s="20" t="str">
        <f>IF(経営情報!C32="","",経営情報!C32)</f>
        <v/>
      </c>
      <c r="D100" s="14"/>
    </row>
    <row r="101" spans="1:21" s="10" customFormat="1">
      <c r="A101" s="4">
        <v>100</v>
      </c>
      <c r="B101" s="13" t="s">
        <v>186</v>
      </c>
      <c r="C101" s="17" t="str">
        <f>IF(経営情報!D32="","",経営情報!D32)</f>
        <v/>
      </c>
      <c r="D101" s="14"/>
    </row>
    <row r="102" spans="1:21" s="10" customFormat="1">
      <c r="A102" s="4">
        <v>101</v>
      </c>
      <c r="B102" s="13" t="s">
        <v>354</v>
      </c>
      <c r="C102" s="17" t="str">
        <f>IF(経営情報!E32="","",経営情報!E32)</f>
        <v/>
      </c>
      <c r="D102" s="14"/>
    </row>
    <row r="103" spans="1:21" s="10" customFormat="1">
      <c r="A103" s="4">
        <v>102</v>
      </c>
      <c r="B103" s="13" t="s">
        <v>187</v>
      </c>
      <c r="C103" s="20" t="str">
        <f>IF(経営情報!F32="","",経営情報!F32)</f>
        <v/>
      </c>
      <c r="D103" s="14"/>
    </row>
    <row r="104" spans="1:21" s="10" customFormat="1">
      <c r="A104" s="4">
        <v>103</v>
      </c>
      <c r="B104" s="13" t="s">
        <v>188</v>
      </c>
      <c r="C104" s="17" t="str">
        <f>IF(経営情報!G32="","",経営情報!G32)</f>
        <v/>
      </c>
      <c r="D104" s="14"/>
    </row>
    <row r="105" spans="1:21" s="10" customFormat="1">
      <c r="A105" s="4">
        <v>104</v>
      </c>
      <c r="B105" s="13" t="s">
        <v>189</v>
      </c>
      <c r="C105" s="17" t="str">
        <f>IF(経営情報!H32="","",経営情報!H32)</f>
        <v/>
      </c>
      <c r="D105" s="14"/>
    </row>
    <row r="106" spans="1:21" s="10" customFormat="1">
      <c r="A106" s="4">
        <v>105</v>
      </c>
      <c r="B106" s="13" t="s">
        <v>190</v>
      </c>
      <c r="C106" s="20" t="str">
        <f>IF(経営情報!I32="","",経営情報!I32)</f>
        <v/>
      </c>
      <c r="D106" s="14"/>
    </row>
    <row r="107" spans="1:21" s="10" customFormat="1">
      <c r="A107" s="4">
        <v>106</v>
      </c>
      <c r="B107" s="13" t="s">
        <v>191</v>
      </c>
      <c r="C107" s="17" t="str">
        <f>IF(経営情報!J32="","",経営情報!J32)</f>
        <v/>
      </c>
      <c r="D107" s="14"/>
    </row>
    <row r="108" spans="1:21" s="10" customFormat="1">
      <c r="A108" s="4">
        <v>107</v>
      </c>
      <c r="B108" s="13" t="s">
        <v>192</v>
      </c>
      <c r="C108" s="17" t="str">
        <f>IF(経営情報!K32="","",経営情報!K32)</f>
        <v/>
      </c>
      <c r="D108" s="14"/>
    </row>
    <row r="109" spans="1:21" s="10" customFormat="1">
      <c r="A109" s="4">
        <v>108</v>
      </c>
      <c r="B109" s="13" t="s">
        <v>193</v>
      </c>
      <c r="C109" s="20">
        <f>IF(経営情報!C33="","",経営情報!C33)</f>
        <v>1.2</v>
      </c>
      <c r="D109" s="14"/>
    </row>
    <row r="110" spans="1:21" s="10" customFormat="1">
      <c r="A110" s="4">
        <v>109</v>
      </c>
      <c r="B110" s="13" t="s">
        <v>194</v>
      </c>
      <c r="C110" s="17">
        <f>IF(経営情報!D33="","",経営情報!D33)</f>
        <v>220433</v>
      </c>
      <c r="D110" s="14"/>
    </row>
    <row r="111" spans="1:21" s="10" customFormat="1">
      <c r="A111" s="4">
        <v>110</v>
      </c>
      <c r="B111" s="13" t="s">
        <v>355</v>
      </c>
      <c r="C111" s="17">
        <f>IF(経営情報!E33="","",経営情報!E33)</f>
        <v>0</v>
      </c>
      <c r="D111" s="14"/>
    </row>
    <row r="112" spans="1:21" s="10" customFormat="1">
      <c r="A112" s="4">
        <v>111</v>
      </c>
      <c r="B112" s="13" t="s">
        <v>195</v>
      </c>
      <c r="C112" s="20" t="str">
        <f>IF(経営情報!F33="","",経営情報!F33)</f>
        <v/>
      </c>
      <c r="D112" s="14"/>
      <c r="U112" s="11"/>
    </row>
    <row r="113" spans="1:21" s="10" customFormat="1">
      <c r="A113" s="4">
        <v>112</v>
      </c>
      <c r="B113" s="13" t="s">
        <v>196</v>
      </c>
      <c r="C113" s="17" t="str">
        <f>IF(経営情報!G33="","",経営情報!G33)</f>
        <v/>
      </c>
      <c r="D113" s="14"/>
      <c r="U113" s="11"/>
    </row>
    <row r="114" spans="1:21" s="10" customFormat="1">
      <c r="A114" s="4">
        <v>113</v>
      </c>
      <c r="B114" s="13" t="s">
        <v>197</v>
      </c>
      <c r="C114" s="17" t="str">
        <f>IF(経営情報!H33="","",経営情報!H33)</f>
        <v/>
      </c>
      <c r="D114" s="14"/>
    </row>
    <row r="115" spans="1:21" s="10" customFormat="1">
      <c r="A115" s="4">
        <v>114</v>
      </c>
      <c r="B115" s="13" t="s">
        <v>198</v>
      </c>
      <c r="C115" s="20" t="str">
        <f>IF(経営情報!I33="","",経営情報!I33)</f>
        <v/>
      </c>
      <c r="D115" s="14"/>
    </row>
    <row r="116" spans="1:21" s="10" customFormat="1">
      <c r="A116" s="4">
        <v>115</v>
      </c>
      <c r="B116" s="13" t="s">
        <v>199</v>
      </c>
      <c r="C116" s="17" t="str">
        <f>IF(経営情報!J33="","",経営情報!J33)</f>
        <v/>
      </c>
      <c r="D116" s="14"/>
    </row>
    <row r="117" spans="1:21" s="10" customFormat="1">
      <c r="A117" s="4">
        <v>116</v>
      </c>
      <c r="B117" s="13" t="s">
        <v>200</v>
      </c>
      <c r="C117" s="17" t="str">
        <f>IF(経営情報!K33="","",経営情報!K33)</f>
        <v/>
      </c>
      <c r="D117" s="14"/>
    </row>
    <row r="118" spans="1:21" s="10" customFormat="1">
      <c r="A118" s="4">
        <v>117</v>
      </c>
      <c r="B118" s="13" t="s">
        <v>201</v>
      </c>
      <c r="C118" s="20">
        <f>IF(経営情報!C34="","",経営情報!C34)</f>
        <v>1.4</v>
      </c>
      <c r="D118" s="14"/>
    </row>
    <row r="119" spans="1:21" s="10" customFormat="1">
      <c r="A119" s="4">
        <v>118</v>
      </c>
      <c r="B119" s="13" t="s">
        <v>202</v>
      </c>
      <c r="C119" s="17">
        <f>IF(経営情報!D34="","",経営情報!D34)</f>
        <v>381171</v>
      </c>
      <c r="D119" s="14"/>
    </row>
    <row r="120" spans="1:21" s="10" customFormat="1">
      <c r="A120" s="4">
        <v>119</v>
      </c>
      <c r="B120" s="13" t="s">
        <v>356</v>
      </c>
      <c r="C120" s="17">
        <f>IF(経営情報!E34="","",経営情報!E34)</f>
        <v>0</v>
      </c>
      <c r="D120" s="14"/>
    </row>
    <row r="121" spans="1:21" s="10" customFormat="1">
      <c r="A121" s="4">
        <v>120</v>
      </c>
      <c r="B121" s="13" t="s">
        <v>203</v>
      </c>
      <c r="C121" s="20" t="str">
        <f>IF(経営情報!F34="","",経営情報!F34)</f>
        <v/>
      </c>
      <c r="D121" s="14"/>
    </row>
    <row r="122" spans="1:21" s="10" customFormat="1">
      <c r="A122" s="4">
        <v>121</v>
      </c>
      <c r="B122" s="13" t="s">
        <v>204</v>
      </c>
      <c r="C122" s="17" t="str">
        <f>IF(経営情報!G34="","",経営情報!G34)</f>
        <v/>
      </c>
      <c r="D122" s="14"/>
    </row>
    <row r="123" spans="1:21" s="10" customFormat="1">
      <c r="A123" s="4">
        <v>122</v>
      </c>
      <c r="B123" s="13" t="s">
        <v>205</v>
      </c>
      <c r="C123" s="17" t="str">
        <f>IF(経営情報!H34="","",経営情報!H34)</f>
        <v/>
      </c>
      <c r="D123" s="14"/>
    </row>
    <row r="124" spans="1:21" s="10" customFormat="1">
      <c r="A124" s="4">
        <v>123</v>
      </c>
      <c r="B124" s="13" t="s">
        <v>206</v>
      </c>
      <c r="C124" s="20" t="str">
        <f>IF(経営情報!I34="","",経営情報!I34)</f>
        <v/>
      </c>
      <c r="D124" s="14"/>
    </row>
    <row r="125" spans="1:21" s="10" customFormat="1">
      <c r="A125" s="4">
        <v>124</v>
      </c>
      <c r="B125" s="13" t="s">
        <v>207</v>
      </c>
      <c r="C125" s="17" t="str">
        <f>IF(経営情報!J34="","",経営情報!J34)</f>
        <v/>
      </c>
      <c r="D125" s="14"/>
    </row>
    <row r="126" spans="1:21" s="10" customFormat="1">
      <c r="A126" s="4">
        <v>125</v>
      </c>
      <c r="B126" s="13" t="s">
        <v>208</v>
      </c>
      <c r="C126" s="17" t="str">
        <f>IF(経営情報!K34="","",経営情報!K34)</f>
        <v/>
      </c>
      <c r="D126" s="14"/>
    </row>
    <row r="127" spans="1:21" s="10" customFormat="1">
      <c r="A127" s="4">
        <v>126</v>
      </c>
      <c r="B127" s="13" t="s">
        <v>209</v>
      </c>
      <c r="C127" s="20" t="str">
        <f>IF(経営情報!C35="","",経営情報!C35)</f>
        <v/>
      </c>
      <c r="D127" s="14"/>
    </row>
    <row r="128" spans="1:21" s="10" customFormat="1">
      <c r="A128" s="4">
        <v>127</v>
      </c>
      <c r="B128" s="13" t="s">
        <v>210</v>
      </c>
      <c r="C128" s="17" t="str">
        <f>IF(経営情報!D35="","",経営情報!D35)</f>
        <v/>
      </c>
      <c r="D128" s="14"/>
    </row>
    <row r="129" spans="1:21" s="10" customFormat="1">
      <c r="A129" s="4">
        <v>128</v>
      </c>
      <c r="B129" s="13" t="s">
        <v>357</v>
      </c>
      <c r="C129" s="17" t="str">
        <f>IF(経営情報!E35="","",経営情報!E35)</f>
        <v/>
      </c>
      <c r="D129" s="14"/>
    </row>
    <row r="130" spans="1:21" s="10" customFormat="1">
      <c r="A130" s="4">
        <v>129</v>
      </c>
      <c r="B130" s="13" t="s">
        <v>211</v>
      </c>
      <c r="C130" s="20" t="str">
        <f>IF(経営情報!F35="","",経営情報!F35)</f>
        <v/>
      </c>
      <c r="D130" s="14"/>
    </row>
    <row r="131" spans="1:21" s="10" customFormat="1">
      <c r="A131" s="4">
        <v>130</v>
      </c>
      <c r="B131" s="13" t="s">
        <v>212</v>
      </c>
      <c r="C131" s="17" t="str">
        <f>IF(経営情報!G35="","",経営情報!G35)</f>
        <v/>
      </c>
      <c r="D131" s="14"/>
    </row>
    <row r="132" spans="1:21" s="10" customFormat="1">
      <c r="A132" s="4">
        <v>131</v>
      </c>
      <c r="B132" s="13" t="s">
        <v>213</v>
      </c>
      <c r="C132" s="17" t="str">
        <f>IF(経営情報!H35="","",経営情報!H35)</f>
        <v/>
      </c>
      <c r="D132" s="14"/>
    </row>
    <row r="133" spans="1:21" s="10" customFormat="1">
      <c r="A133" s="4">
        <v>132</v>
      </c>
      <c r="B133" s="13" t="s">
        <v>214</v>
      </c>
      <c r="C133" s="20" t="str">
        <f>IF(経営情報!I35="","",経営情報!I35)</f>
        <v/>
      </c>
      <c r="D133" s="14"/>
    </row>
    <row r="134" spans="1:21" s="10" customFormat="1">
      <c r="A134" s="4">
        <v>133</v>
      </c>
      <c r="B134" s="13" t="s">
        <v>215</v>
      </c>
      <c r="C134" s="17" t="str">
        <f>IF(経営情報!J35="","",経営情報!J35)</f>
        <v/>
      </c>
      <c r="D134" s="14"/>
    </row>
    <row r="135" spans="1:21" s="10" customFormat="1">
      <c r="A135" s="4">
        <v>134</v>
      </c>
      <c r="B135" s="13" t="s">
        <v>216</v>
      </c>
      <c r="C135" s="17" t="str">
        <f>IF(経営情報!K35="","",経営情報!K35)</f>
        <v/>
      </c>
      <c r="D135" s="14"/>
      <c r="U135" s="11"/>
    </row>
    <row r="136" spans="1:21" s="10" customFormat="1">
      <c r="A136" s="4">
        <v>135</v>
      </c>
      <c r="B136" s="13" t="s">
        <v>217</v>
      </c>
      <c r="C136" s="20" t="str">
        <f>IF(経営情報!C36="","",経営情報!C36)</f>
        <v/>
      </c>
      <c r="D136" s="14"/>
    </row>
    <row r="137" spans="1:21" s="10" customFormat="1">
      <c r="A137" s="4">
        <v>136</v>
      </c>
      <c r="B137" s="13" t="s">
        <v>218</v>
      </c>
      <c r="C137" s="17" t="str">
        <f>IF(経営情報!D36="","",経営情報!D36)</f>
        <v/>
      </c>
      <c r="D137" s="14"/>
    </row>
    <row r="138" spans="1:21" s="10" customFormat="1">
      <c r="A138" s="4">
        <v>137</v>
      </c>
      <c r="B138" s="13" t="s">
        <v>358</v>
      </c>
      <c r="C138" s="17" t="str">
        <f>IF(経営情報!E36="","",経営情報!E36)</f>
        <v/>
      </c>
      <c r="D138" s="14"/>
    </row>
    <row r="139" spans="1:21" s="10" customFormat="1">
      <c r="A139" s="4">
        <v>138</v>
      </c>
      <c r="B139" s="13" t="s">
        <v>219</v>
      </c>
      <c r="C139" s="20" t="str">
        <f>IF(経営情報!F36="","",経営情報!F36)</f>
        <v/>
      </c>
      <c r="D139" s="14"/>
    </row>
    <row r="140" spans="1:21" s="10" customFormat="1">
      <c r="A140" s="4">
        <v>139</v>
      </c>
      <c r="B140" s="13" t="s">
        <v>220</v>
      </c>
      <c r="C140" s="17" t="str">
        <f>IF(経営情報!G36="","",経営情報!G36)</f>
        <v/>
      </c>
      <c r="D140" s="14"/>
    </row>
    <row r="141" spans="1:21" s="10" customFormat="1">
      <c r="A141" s="4">
        <v>140</v>
      </c>
      <c r="B141" s="13" t="s">
        <v>221</v>
      </c>
      <c r="C141" s="17" t="str">
        <f>IF(経営情報!H36="","",経営情報!H36)</f>
        <v/>
      </c>
      <c r="D141" s="14"/>
    </row>
    <row r="142" spans="1:21" s="10" customFormat="1">
      <c r="A142" s="4">
        <v>141</v>
      </c>
      <c r="B142" s="13" t="s">
        <v>222</v>
      </c>
      <c r="C142" s="20" t="str">
        <f>IF(経営情報!I36="","",経営情報!I36)</f>
        <v/>
      </c>
      <c r="D142" s="14"/>
    </row>
    <row r="143" spans="1:21" s="10" customFormat="1">
      <c r="A143" s="4">
        <v>142</v>
      </c>
      <c r="B143" s="13" t="s">
        <v>223</v>
      </c>
      <c r="C143" s="17" t="str">
        <f>IF(経営情報!J36="","",経営情報!J36)</f>
        <v/>
      </c>
      <c r="D143" s="14"/>
    </row>
    <row r="144" spans="1:21" s="10" customFormat="1">
      <c r="A144" s="4">
        <v>143</v>
      </c>
      <c r="B144" s="13" t="s">
        <v>224</v>
      </c>
      <c r="C144" s="17" t="str">
        <f>IF(経営情報!K36="","",経営情報!K36)</f>
        <v/>
      </c>
      <c r="D144" s="14"/>
    </row>
    <row r="145" spans="1:21" s="10" customFormat="1">
      <c r="A145" s="4">
        <v>144</v>
      </c>
      <c r="B145" s="13" t="s">
        <v>225</v>
      </c>
      <c r="C145" s="20" t="str">
        <f>IF(経営情報!C37="","",経営情報!C37)</f>
        <v/>
      </c>
      <c r="D145" s="14"/>
    </row>
    <row r="146" spans="1:21" s="10" customFormat="1">
      <c r="A146" s="4">
        <v>145</v>
      </c>
      <c r="B146" s="13" t="s">
        <v>226</v>
      </c>
      <c r="C146" s="17" t="str">
        <f>IF(経営情報!D37="","",経営情報!D37)</f>
        <v/>
      </c>
      <c r="D146" s="14"/>
    </row>
    <row r="147" spans="1:21" s="10" customFormat="1">
      <c r="A147" s="4">
        <v>146</v>
      </c>
      <c r="B147" s="13" t="s">
        <v>359</v>
      </c>
      <c r="C147" s="17" t="str">
        <f>IF(経営情報!E37="","",経営情報!E37)</f>
        <v/>
      </c>
      <c r="D147" s="14"/>
    </row>
    <row r="148" spans="1:21" s="10" customFormat="1">
      <c r="A148" s="4">
        <v>147</v>
      </c>
      <c r="B148" s="13" t="s">
        <v>227</v>
      </c>
      <c r="C148" s="20" t="str">
        <f>IF(経営情報!F37="","",経営情報!F37)</f>
        <v/>
      </c>
      <c r="D148" s="14"/>
    </row>
    <row r="149" spans="1:21" s="10" customFormat="1">
      <c r="A149" s="4">
        <v>148</v>
      </c>
      <c r="B149" s="13" t="s">
        <v>228</v>
      </c>
      <c r="C149" s="17" t="str">
        <f>IF(経営情報!G37="","",経営情報!G37)</f>
        <v/>
      </c>
      <c r="D149" s="14"/>
    </row>
    <row r="150" spans="1:21" s="10" customFormat="1">
      <c r="A150" s="4">
        <v>149</v>
      </c>
      <c r="B150" s="13" t="s">
        <v>229</v>
      </c>
      <c r="C150" s="17" t="str">
        <f>IF(経営情報!H37="","",経営情報!H37)</f>
        <v/>
      </c>
      <c r="D150" s="14"/>
    </row>
    <row r="151" spans="1:21" s="10" customFormat="1">
      <c r="A151" s="4">
        <v>150</v>
      </c>
      <c r="B151" s="13" t="s">
        <v>230</v>
      </c>
      <c r="C151" s="20" t="str">
        <f>IF(経営情報!I37="","",経営情報!I37)</f>
        <v/>
      </c>
      <c r="D151" s="14"/>
    </row>
    <row r="152" spans="1:21" s="10" customFormat="1">
      <c r="A152" s="4">
        <v>151</v>
      </c>
      <c r="B152" s="13" t="s">
        <v>231</v>
      </c>
      <c r="C152" s="17" t="str">
        <f>IF(経営情報!J37="","",経営情報!J37)</f>
        <v/>
      </c>
      <c r="D152" s="14"/>
    </row>
    <row r="153" spans="1:21" s="10" customFormat="1">
      <c r="A153" s="4">
        <v>152</v>
      </c>
      <c r="B153" s="13" t="s">
        <v>232</v>
      </c>
      <c r="C153" s="17" t="str">
        <f>IF(経営情報!K37="","",経営情報!K37)</f>
        <v/>
      </c>
      <c r="D153" s="14"/>
    </row>
    <row r="154" spans="1:21" s="10" customFormat="1">
      <c r="A154" s="4">
        <v>153</v>
      </c>
      <c r="B154" s="13" t="s">
        <v>233</v>
      </c>
      <c r="C154" s="20" t="str">
        <f>IF(経営情報!C38="","",経営情報!C38)</f>
        <v/>
      </c>
      <c r="D154" s="14"/>
    </row>
    <row r="155" spans="1:21" s="10" customFormat="1">
      <c r="A155" s="4">
        <v>154</v>
      </c>
      <c r="B155" s="13" t="s">
        <v>234</v>
      </c>
      <c r="C155" s="17" t="str">
        <f>IF(経営情報!D38="","",経営情報!D38)</f>
        <v/>
      </c>
      <c r="D155" s="14"/>
    </row>
    <row r="156" spans="1:21" s="10" customFormat="1">
      <c r="A156" s="4">
        <v>155</v>
      </c>
      <c r="B156" s="13" t="s">
        <v>360</v>
      </c>
      <c r="C156" s="17" t="str">
        <f>IF(経営情報!E38="","",経営情報!E38)</f>
        <v/>
      </c>
      <c r="D156" s="14"/>
    </row>
    <row r="157" spans="1:21" s="10" customFormat="1">
      <c r="A157" s="4">
        <v>156</v>
      </c>
      <c r="B157" s="13" t="s">
        <v>235</v>
      </c>
      <c r="C157" s="20" t="str">
        <f>IF(経営情報!F38="","",経営情報!F38)</f>
        <v/>
      </c>
      <c r="D157" s="14"/>
      <c r="U157" s="11"/>
    </row>
    <row r="158" spans="1:21" s="10" customFormat="1">
      <c r="A158" s="4">
        <v>157</v>
      </c>
      <c r="B158" s="13" t="s">
        <v>236</v>
      </c>
      <c r="C158" s="17" t="str">
        <f>IF(経営情報!G38="","",経営情報!G38)</f>
        <v/>
      </c>
      <c r="D158" s="14"/>
      <c r="U158" s="11"/>
    </row>
    <row r="159" spans="1:21" s="10" customFormat="1">
      <c r="A159" s="4">
        <v>158</v>
      </c>
      <c r="B159" s="13" t="s">
        <v>237</v>
      </c>
      <c r="C159" s="17" t="str">
        <f>IF(経営情報!H38="","",経営情報!H38)</f>
        <v/>
      </c>
      <c r="D159" s="14"/>
    </row>
    <row r="160" spans="1:21" s="10" customFormat="1">
      <c r="A160" s="4">
        <v>159</v>
      </c>
      <c r="B160" s="13" t="s">
        <v>238</v>
      </c>
      <c r="C160" s="20" t="str">
        <f>IF(経営情報!I38="","",経営情報!I38)</f>
        <v/>
      </c>
      <c r="D160" s="14"/>
    </row>
    <row r="161" spans="1:4" s="10" customFormat="1">
      <c r="A161" s="4">
        <v>160</v>
      </c>
      <c r="B161" s="13" t="s">
        <v>239</v>
      </c>
      <c r="C161" s="17" t="str">
        <f>IF(経営情報!J38="","",経営情報!J38)</f>
        <v/>
      </c>
      <c r="D161" s="14"/>
    </row>
    <row r="162" spans="1:4" s="10" customFormat="1">
      <c r="A162" s="4">
        <v>161</v>
      </c>
      <c r="B162" s="13" t="s">
        <v>240</v>
      </c>
      <c r="C162" s="17" t="str">
        <f>IF(経営情報!K38="","",経営情報!K38)</f>
        <v/>
      </c>
      <c r="D162" s="14"/>
    </row>
    <row r="163" spans="1:4" s="10" customFormat="1">
      <c r="A163" s="4">
        <v>162</v>
      </c>
      <c r="B163" s="13" t="s">
        <v>241</v>
      </c>
      <c r="C163" s="20" t="str">
        <f>IF(経営情報!C39="","",経営情報!C39)</f>
        <v/>
      </c>
      <c r="D163" s="14"/>
    </row>
    <row r="164" spans="1:4" s="10" customFormat="1">
      <c r="A164" s="4">
        <v>163</v>
      </c>
      <c r="B164" s="13" t="s">
        <v>242</v>
      </c>
      <c r="C164" s="17" t="str">
        <f>IF(経営情報!D39="","",経営情報!D39)</f>
        <v/>
      </c>
      <c r="D164" s="14"/>
    </row>
    <row r="165" spans="1:4" s="10" customFormat="1">
      <c r="A165" s="4">
        <v>164</v>
      </c>
      <c r="B165" s="13" t="s">
        <v>361</v>
      </c>
      <c r="C165" s="17" t="str">
        <f>IF(経営情報!E39="","",経営情報!E39)</f>
        <v/>
      </c>
      <c r="D165" s="14"/>
    </row>
    <row r="166" spans="1:4" s="10" customFormat="1">
      <c r="A166" s="4">
        <v>165</v>
      </c>
      <c r="B166" s="13" t="s">
        <v>243</v>
      </c>
      <c r="C166" s="20" t="str">
        <f>IF(経営情報!F39="","",経営情報!F39)</f>
        <v/>
      </c>
      <c r="D166" s="14"/>
    </row>
    <row r="167" spans="1:4" s="10" customFormat="1">
      <c r="A167" s="4">
        <v>166</v>
      </c>
      <c r="B167" s="13" t="s">
        <v>244</v>
      </c>
      <c r="C167" s="17" t="str">
        <f>IF(経営情報!G39="","",経営情報!G39)</f>
        <v/>
      </c>
      <c r="D167" s="14"/>
    </row>
    <row r="168" spans="1:4" s="10" customFormat="1">
      <c r="A168" s="4">
        <v>167</v>
      </c>
      <c r="B168" s="13" t="s">
        <v>245</v>
      </c>
      <c r="C168" s="17" t="str">
        <f>IF(経営情報!H39="","",経営情報!H39)</f>
        <v/>
      </c>
      <c r="D168" s="14"/>
    </row>
    <row r="169" spans="1:4" s="10" customFormat="1">
      <c r="A169" s="4">
        <v>168</v>
      </c>
      <c r="B169" s="13" t="s">
        <v>246</v>
      </c>
      <c r="C169" s="20" t="str">
        <f>IF(経営情報!I39="","",経営情報!I39)</f>
        <v/>
      </c>
      <c r="D169" s="14"/>
    </row>
    <row r="170" spans="1:4" s="10" customFormat="1">
      <c r="A170" s="4">
        <v>169</v>
      </c>
      <c r="B170" s="13" t="s">
        <v>247</v>
      </c>
      <c r="C170" s="17" t="str">
        <f>IF(経営情報!J39="","",経営情報!J39)</f>
        <v/>
      </c>
      <c r="D170" s="14"/>
    </row>
    <row r="171" spans="1:4" s="10" customFormat="1">
      <c r="A171" s="4">
        <v>170</v>
      </c>
      <c r="B171" s="13" t="s">
        <v>248</v>
      </c>
      <c r="C171" s="17" t="str">
        <f>IF(経営情報!K39="","",経営情報!K39)</f>
        <v/>
      </c>
      <c r="D171" s="14"/>
    </row>
    <row r="172" spans="1:4" s="10" customFormat="1">
      <c r="A172" s="4">
        <v>171</v>
      </c>
      <c r="B172" s="13" t="s">
        <v>249</v>
      </c>
      <c r="C172" s="20" t="str">
        <f>IF(経営情報!C40="","",経営情報!C40)</f>
        <v/>
      </c>
      <c r="D172" s="14"/>
    </row>
    <row r="173" spans="1:4" s="10" customFormat="1">
      <c r="A173" s="4">
        <v>172</v>
      </c>
      <c r="B173" s="13" t="s">
        <v>250</v>
      </c>
      <c r="C173" s="17" t="str">
        <f>IF(経営情報!D40="","",経営情報!D40)</f>
        <v/>
      </c>
      <c r="D173" s="14"/>
    </row>
    <row r="174" spans="1:4" s="10" customFormat="1">
      <c r="A174" s="4">
        <v>173</v>
      </c>
      <c r="B174" s="13" t="s">
        <v>362</v>
      </c>
      <c r="C174" s="17" t="str">
        <f>IF(経営情報!E40="","",経営情報!E40)</f>
        <v/>
      </c>
      <c r="D174" s="14"/>
    </row>
    <row r="175" spans="1:4" s="10" customFormat="1">
      <c r="A175" s="4">
        <v>174</v>
      </c>
      <c r="B175" s="13" t="s">
        <v>251</v>
      </c>
      <c r="C175" s="20" t="str">
        <f>IF(経営情報!F40="","",経営情報!F40)</f>
        <v/>
      </c>
      <c r="D175" s="14"/>
    </row>
    <row r="176" spans="1:4" s="10" customFormat="1">
      <c r="A176" s="4">
        <v>175</v>
      </c>
      <c r="B176" s="13" t="s">
        <v>252</v>
      </c>
      <c r="C176" s="17" t="str">
        <f>IF(経営情報!G40="","",経営情報!G40)</f>
        <v/>
      </c>
      <c r="D176" s="14"/>
    </row>
    <row r="177" spans="1:21" s="10" customFormat="1">
      <c r="A177" s="4">
        <v>176</v>
      </c>
      <c r="B177" s="13" t="s">
        <v>253</v>
      </c>
      <c r="C177" s="17" t="str">
        <f>IF(経営情報!H40="","",経営情報!H40)</f>
        <v/>
      </c>
      <c r="D177" s="14"/>
    </row>
    <row r="178" spans="1:21" s="10" customFormat="1">
      <c r="A178" s="4">
        <v>177</v>
      </c>
      <c r="B178" s="13" t="s">
        <v>254</v>
      </c>
      <c r="C178" s="20" t="str">
        <f>IF(経営情報!I40="","",経営情報!I40)</f>
        <v/>
      </c>
      <c r="D178" s="14"/>
    </row>
    <row r="179" spans="1:21" s="10" customFormat="1">
      <c r="A179" s="4">
        <v>178</v>
      </c>
      <c r="B179" s="13" t="s">
        <v>255</v>
      </c>
      <c r="C179" s="17" t="str">
        <f>IF(経営情報!J40="","",経営情報!J40)</f>
        <v/>
      </c>
      <c r="D179" s="14"/>
    </row>
    <row r="180" spans="1:21" s="10" customFormat="1">
      <c r="A180" s="4">
        <v>179</v>
      </c>
      <c r="B180" s="13" t="s">
        <v>256</v>
      </c>
      <c r="C180" s="17" t="str">
        <f>IF(経営情報!K40="","",経営情報!K40)</f>
        <v/>
      </c>
      <c r="D180" s="14"/>
      <c r="U180" s="11"/>
    </row>
    <row r="181" spans="1:21" s="10" customFormat="1">
      <c r="A181" s="4">
        <v>180</v>
      </c>
      <c r="B181" s="13" t="s">
        <v>257</v>
      </c>
      <c r="C181" s="20" t="str">
        <f>IF(経営情報!C41="","",経営情報!C41)</f>
        <v/>
      </c>
      <c r="D181" s="14"/>
    </row>
    <row r="182" spans="1:21" s="10" customFormat="1">
      <c r="A182" s="4">
        <v>181</v>
      </c>
      <c r="B182" s="13" t="s">
        <v>258</v>
      </c>
      <c r="C182" s="17" t="str">
        <f>IF(経営情報!D41="","",経営情報!D41)</f>
        <v/>
      </c>
      <c r="D182" s="14"/>
    </row>
    <row r="183" spans="1:21" s="10" customFormat="1">
      <c r="A183" s="4">
        <v>182</v>
      </c>
      <c r="B183" s="13" t="s">
        <v>363</v>
      </c>
      <c r="C183" s="17" t="str">
        <f>IF(経営情報!E41="","",経営情報!E41)</f>
        <v/>
      </c>
      <c r="D183" s="14"/>
    </row>
    <row r="184" spans="1:21" s="10" customFormat="1">
      <c r="A184" s="4">
        <v>183</v>
      </c>
      <c r="B184" s="13" t="s">
        <v>259</v>
      </c>
      <c r="C184" s="20" t="str">
        <f>IF(経営情報!F41="","",経営情報!F41)</f>
        <v/>
      </c>
      <c r="D184" s="14"/>
    </row>
    <row r="185" spans="1:21" s="10" customFormat="1">
      <c r="A185" s="4">
        <v>184</v>
      </c>
      <c r="B185" s="13" t="s">
        <v>260</v>
      </c>
      <c r="C185" s="17" t="str">
        <f>IF(経営情報!G41="","",経営情報!G41)</f>
        <v/>
      </c>
      <c r="D185" s="14"/>
    </row>
    <row r="186" spans="1:21" s="10" customFormat="1">
      <c r="A186" s="4">
        <v>185</v>
      </c>
      <c r="B186" s="13" t="s">
        <v>261</v>
      </c>
      <c r="C186" s="17" t="str">
        <f>IF(経営情報!H41="","",経営情報!H41)</f>
        <v/>
      </c>
      <c r="D186" s="14"/>
    </row>
    <row r="187" spans="1:21" s="10" customFormat="1">
      <c r="A187" s="4">
        <v>186</v>
      </c>
      <c r="B187" s="13" t="s">
        <v>262</v>
      </c>
      <c r="C187" s="20" t="str">
        <f>IF(経営情報!I41="","",経営情報!I41)</f>
        <v/>
      </c>
      <c r="D187" s="14"/>
    </row>
    <row r="188" spans="1:21" s="10" customFormat="1">
      <c r="A188" s="4">
        <v>187</v>
      </c>
      <c r="B188" s="13" t="s">
        <v>263</v>
      </c>
      <c r="C188" s="17" t="str">
        <f>IF(経営情報!J41="","",経営情報!J41)</f>
        <v/>
      </c>
      <c r="D188" s="14"/>
    </row>
    <row r="189" spans="1:21" s="10" customFormat="1">
      <c r="A189" s="4">
        <v>188</v>
      </c>
      <c r="B189" s="13" t="s">
        <v>264</v>
      </c>
      <c r="C189" s="17" t="str">
        <f>IF(経営情報!K41="","",経営情報!K41)</f>
        <v/>
      </c>
      <c r="D189" s="14"/>
    </row>
    <row r="190" spans="1:21" s="10" customFormat="1">
      <c r="A190" s="4">
        <v>189</v>
      </c>
      <c r="B190" s="13" t="s">
        <v>265</v>
      </c>
      <c r="C190" s="20" t="str">
        <f>IF(経営情報!C42="","",経営情報!C42)</f>
        <v/>
      </c>
      <c r="D190" s="14"/>
    </row>
    <row r="191" spans="1:21" s="10" customFormat="1">
      <c r="A191" s="4">
        <v>190</v>
      </c>
      <c r="B191" s="13" t="s">
        <v>266</v>
      </c>
      <c r="C191" s="17" t="str">
        <f>IF(経営情報!D42="","",経営情報!D42)</f>
        <v/>
      </c>
      <c r="D191" s="14"/>
    </row>
    <row r="192" spans="1:21" s="10" customFormat="1">
      <c r="A192" s="4">
        <v>191</v>
      </c>
      <c r="B192" s="13" t="s">
        <v>364</v>
      </c>
      <c r="C192" s="17" t="str">
        <f>IF(経営情報!E42="","",経営情報!E42)</f>
        <v/>
      </c>
      <c r="D192" s="14"/>
    </row>
    <row r="193" spans="1:21" s="10" customFormat="1">
      <c r="A193" s="4">
        <v>192</v>
      </c>
      <c r="B193" s="13" t="s">
        <v>267</v>
      </c>
      <c r="C193" s="20" t="str">
        <f>IF(経営情報!F42="","",経営情報!F42)</f>
        <v/>
      </c>
      <c r="D193" s="14"/>
    </row>
    <row r="194" spans="1:21" s="10" customFormat="1">
      <c r="A194" s="4">
        <v>193</v>
      </c>
      <c r="B194" s="13" t="s">
        <v>268</v>
      </c>
      <c r="C194" s="17" t="str">
        <f>IF(経営情報!G42="","",経営情報!G42)</f>
        <v/>
      </c>
      <c r="D194" s="14"/>
    </row>
    <row r="195" spans="1:21" s="10" customFormat="1">
      <c r="A195" s="4">
        <v>194</v>
      </c>
      <c r="B195" s="13" t="s">
        <v>269</v>
      </c>
      <c r="C195" s="17" t="str">
        <f>IF(経営情報!H42="","",経営情報!H42)</f>
        <v/>
      </c>
      <c r="D195" s="14"/>
    </row>
    <row r="196" spans="1:21" s="10" customFormat="1">
      <c r="A196" s="4">
        <v>195</v>
      </c>
      <c r="B196" s="13" t="s">
        <v>270</v>
      </c>
      <c r="C196" s="20" t="str">
        <f>IF(経営情報!I42="","",経営情報!I42)</f>
        <v/>
      </c>
      <c r="D196" s="14"/>
    </row>
    <row r="197" spans="1:21" s="10" customFormat="1">
      <c r="A197" s="4">
        <v>196</v>
      </c>
      <c r="B197" s="13" t="s">
        <v>271</v>
      </c>
      <c r="C197" s="17" t="str">
        <f>IF(経営情報!J42="","",経営情報!J42)</f>
        <v/>
      </c>
      <c r="D197" s="14"/>
    </row>
    <row r="198" spans="1:21" s="10" customFormat="1">
      <c r="A198" s="4">
        <v>197</v>
      </c>
      <c r="B198" s="13" t="s">
        <v>272</v>
      </c>
      <c r="C198" s="17" t="str">
        <f>IF(経営情報!K42="","",経営情報!K42)</f>
        <v/>
      </c>
      <c r="D198" s="14"/>
    </row>
    <row r="199" spans="1:21" s="10" customFormat="1">
      <c r="A199" s="4">
        <v>198</v>
      </c>
      <c r="B199" s="13" t="s">
        <v>273</v>
      </c>
      <c r="C199" s="20" t="str">
        <f>IF(経営情報!C43="","",経営情報!C43)</f>
        <v/>
      </c>
      <c r="D199" s="14"/>
    </row>
    <row r="200" spans="1:21" s="10" customFormat="1">
      <c r="A200" s="4">
        <v>199</v>
      </c>
      <c r="B200" s="13" t="s">
        <v>274</v>
      </c>
      <c r="C200" s="17" t="str">
        <f>IF(経営情報!D43="","",経営情報!D43)</f>
        <v/>
      </c>
      <c r="D200" s="14"/>
    </row>
    <row r="201" spans="1:21" s="10" customFormat="1">
      <c r="A201" s="4">
        <v>200</v>
      </c>
      <c r="B201" s="13" t="s">
        <v>365</v>
      </c>
      <c r="C201" s="17" t="str">
        <f>IF(経営情報!E43="","",経営情報!E43)</f>
        <v/>
      </c>
      <c r="D201" s="14"/>
    </row>
    <row r="202" spans="1:21" s="10" customFormat="1">
      <c r="A202" s="4">
        <v>201</v>
      </c>
      <c r="B202" s="13" t="s">
        <v>275</v>
      </c>
      <c r="C202" s="20" t="str">
        <f>IF(経営情報!F43="","",経営情報!F43)</f>
        <v/>
      </c>
      <c r="D202" s="14"/>
      <c r="U202" s="11"/>
    </row>
    <row r="203" spans="1:21" s="10" customFormat="1">
      <c r="A203" s="4">
        <v>202</v>
      </c>
      <c r="B203" s="13" t="s">
        <v>276</v>
      </c>
      <c r="C203" s="17" t="str">
        <f>IF(経営情報!G43="","",経営情報!G43)</f>
        <v/>
      </c>
      <c r="D203" s="14"/>
      <c r="U203" s="11"/>
    </row>
    <row r="204" spans="1:21" s="10" customFormat="1">
      <c r="A204" s="4">
        <v>203</v>
      </c>
      <c r="B204" s="13" t="s">
        <v>277</v>
      </c>
      <c r="C204" s="17" t="str">
        <f>IF(経営情報!H43="","",経営情報!H43)</f>
        <v/>
      </c>
      <c r="D204" s="14"/>
    </row>
    <row r="205" spans="1:21" s="10" customFormat="1">
      <c r="A205" s="4">
        <v>204</v>
      </c>
      <c r="B205" s="13" t="s">
        <v>278</v>
      </c>
      <c r="C205" s="20" t="str">
        <f>IF(経営情報!I43="","",経営情報!I43)</f>
        <v/>
      </c>
      <c r="D205" s="14"/>
    </row>
    <row r="206" spans="1:21" s="10" customFormat="1">
      <c r="A206" s="4">
        <v>205</v>
      </c>
      <c r="B206" s="13" t="s">
        <v>279</v>
      </c>
      <c r="C206" s="17" t="str">
        <f>IF(経営情報!J43="","",経営情報!J43)</f>
        <v/>
      </c>
      <c r="D206" s="14"/>
    </row>
    <row r="207" spans="1:21" s="10" customFormat="1">
      <c r="A207" s="4">
        <v>206</v>
      </c>
      <c r="B207" s="13" t="s">
        <v>280</v>
      </c>
      <c r="C207" s="17" t="str">
        <f>IF(経営情報!K43="","",経営情報!K43)</f>
        <v/>
      </c>
      <c r="D207" s="14"/>
    </row>
    <row r="208" spans="1:21" s="10" customFormat="1">
      <c r="A208" s="4">
        <v>207</v>
      </c>
      <c r="B208" s="13" t="s">
        <v>281</v>
      </c>
      <c r="C208" s="20" t="str">
        <f>IF(経営情報!C44="","",経営情報!C44)</f>
        <v/>
      </c>
      <c r="D208" s="14"/>
    </row>
    <row r="209" spans="1:4" s="10" customFormat="1">
      <c r="A209" s="4">
        <v>208</v>
      </c>
      <c r="B209" s="13" t="s">
        <v>282</v>
      </c>
      <c r="C209" s="17" t="str">
        <f>IF(経営情報!D44="","",経営情報!D44)</f>
        <v/>
      </c>
      <c r="D209" s="14"/>
    </row>
    <row r="210" spans="1:4" s="10" customFormat="1">
      <c r="A210" s="4">
        <v>209</v>
      </c>
      <c r="B210" s="13" t="s">
        <v>366</v>
      </c>
      <c r="C210" s="17" t="str">
        <f>IF(経営情報!E44="","",経営情報!E44)</f>
        <v/>
      </c>
      <c r="D210" s="14"/>
    </row>
    <row r="211" spans="1:4" s="10" customFormat="1">
      <c r="A211" s="4">
        <v>210</v>
      </c>
      <c r="B211" s="13" t="s">
        <v>283</v>
      </c>
      <c r="C211" s="20">
        <f>IF(経営情報!F44="","",経営情報!F44)</f>
        <v>0.8</v>
      </c>
      <c r="D211" s="14"/>
    </row>
    <row r="212" spans="1:4" s="10" customFormat="1">
      <c r="A212" s="4">
        <v>211</v>
      </c>
      <c r="B212" s="13" t="s">
        <v>284</v>
      </c>
      <c r="C212" s="17">
        <f>IF(経営情報!G44="","",経営情報!G44)</f>
        <v>200094</v>
      </c>
      <c r="D212" s="14"/>
    </row>
    <row r="213" spans="1:4" s="10" customFormat="1">
      <c r="A213" s="4">
        <v>212</v>
      </c>
      <c r="B213" s="13" t="s">
        <v>285</v>
      </c>
      <c r="C213" s="17">
        <f>IF(経営情報!H44="","",経営情報!H44)</f>
        <v>0</v>
      </c>
      <c r="D213" s="14"/>
    </row>
    <row r="214" spans="1:4" s="10" customFormat="1">
      <c r="A214" s="4">
        <v>213</v>
      </c>
      <c r="B214" s="13" t="s">
        <v>286</v>
      </c>
      <c r="C214" s="20" t="str">
        <f>IF(経営情報!I44="","",経営情報!I44)</f>
        <v/>
      </c>
      <c r="D214" s="14"/>
    </row>
    <row r="215" spans="1:4" s="10" customFormat="1">
      <c r="A215" s="4">
        <v>214</v>
      </c>
      <c r="B215" s="13" t="s">
        <v>287</v>
      </c>
      <c r="C215" s="17" t="str">
        <f>IF(経営情報!J44="","",経営情報!J44)</f>
        <v/>
      </c>
      <c r="D215" s="14"/>
    </row>
    <row r="216" spans="1:4" s="10" customFormat="1">
      <c r="A216" s="4">
        <v>215</v>
      </c>
      <c r="B216" s="13" t="s">
        <v>288</v>
      </c>
      <c r="C216" s="17" t="str">
        <f>IF(経営情報!K44="","",経営情報!K44)</f>
        <v/>
      </c>
      <c r="D216" s="14"/>
    </row>
    <row r="217" spans="1:4" s="10" customFormat="1">
      <c r="A217" s="4">
        <v>216</v>
      </c>
      <c r="B217" s="13" t="s">
        <v>289</v>
      </c>
      <c r="C217" s="20" t="str">
        <f>IF(経営情報!C45="","",経営情報!C45)</f>
        <v/>
      </c>
      <c r="D217" s="14"/>
    </row>
    <row r="218" spans="1:4" s="10" customFormat="1">
      <c r="A218" s="4">
        <v>217</v>
      </c>
      <c r="B218" s="13" t="s">
        <v>290</v>
      </c>
      <c r="C218" s="17" t="str">
        <f>IF(経営情報!D45="","",経営情報!D45)</f>
        <v/>
      </c>
      <c r="D218" s="14"/>
    </row>
    <row r="219" spans="1:4" s="10" customFormat="1">
      <c r="A219" s="4">
        <v>218</v>
      </c>
      <c r="B219" s="13" t="s">
        <v>367</v>
      </c>
      <c r="C219" s="17" t="str">
        <f>IF(経営情報!E45="","",経営情報!E45)</f>
        <v/>
      </c>
      <c r="D219" s="14"/>
    </row>
    <row r="220" spans="1:4" s="10" customFormat="1">
      <c r="A220" s="4">
        <v>219</v>
      </c>
      <c r="B220" s="13" t="s">
        <v>291</v>
      </c>
      <c r="C220" s="20" t="str">
        <f>IF(経営情報!F45="","",経営情報!F45)</f>
        <v/>
      </c>
      <c r="D220" s="14"/>
    </row>
    <row r="221" spans="1:4" s="10" customFormat="1">
      <c r="A221" s="4">
        <v>220</v>
      </c>
      <c r="B221" s="13" t="s">
        <v>292</v>
      </c>
      <c r="C221" s="17" t="str">
        <f>IF(経営情報!G45="","",経営情報!G45)</f>
        <v/>
      </c>
      <c r="D221" s="14"/>
    </row>
    <row r="222" spans="1:4" s="10" customFormat="1">
      <c r="A222" s="4">
        <v>221</v>
      </c>
      <c r="B222" s="13" t="s">
        <v>293</v>
      </c>
      <c r="C222" s="17" t="str">
        <f>IF(経営情報!H45="","",経営情報!H45)</f>
        <v/>
      </c>
      <c r="D222" s="14"/>
    </row>
    <row r="223" spans="1:4" s="10" customFormat="1">
      <c r="A223" s="4">
        <v>222</v>
      </c>
      <c r="B223" s="13" t="s">
        <v>294</v>
      </c>
      <c r="C223" s="20" t="str">
        <f>IF(経営情報!I45="","",経営情報!I45)</f>
        <v/>
      </c>
      <c r="D223" s="14"/>
    </row>
    <row r="224" spans="1:4" s="10" customFormat="1">
      <c r="A224" s="4">
        <v>223</v>
      </c>
      <c r="B224" s="13" t="s">
        <v>295</v>
      </c>
      <c r="C224" s="17" t="str">
        <f>IF(経営情報!J45="","",経営情報!J45)</f>
        <v/>
      </c>
      <c r="D224" s="14"/>
    </row>
    <row r="225" spans="1:21" s="10" customFormat="1">
      <c r="A225" s="4">
        <v>224</v>
      </c>
      <c r="B225" s="13" t="s">
        <v>296</v>
      </c>
      <c r="C225" s="17" t="str">
        <f>IF(経営情報!K45="","",経営情報!K45)</f>
        <v/>
      </c>
      <c r="D225" s="14"/>
      <c r="U225" s="11"/>
    </row>
    <row r="226" spans="1:21" s="10" customFormat="1">
      <c r="A226" s="4">
        <v>225</v>
      </c>
      <c r="B226" s="13" t="s">
        <v>297</v>
      </c>
      <c r="C226" s="20" t="str">
        <f>IF(経営情報!C46="","",経営情報!C46)</f>
        <v/>
      </c>
      <c r="D226" s="14"/>
    </row>
    <row r="227" spans="1:21" s="10" customFormat="1">
      <c r="A227" s="4">
        <v>226</v>
      </c>
      <c r="B227" s="13" t="s">
        <v>298</v>
      </c>
      <c r="C227" s="17" t="str">
        <f>IF(経営情報!D46="","",経営情報!D46)</f>
        <v/>
      </c>
      <c r="D227" s="14"/>
    </row>
    <row r="228" spans="1:21" s="10" customFormat="1">
      <c r="A228" s="4">
        <v>227</v>
      </c>
      <c r="B228" s="13" t="s">
        <v>368</v>
      </c>
      <c r="C228" s="17" t="str">
        <f>IF(経営情報!E46="","",経営情報!E46)</f>
        <v/>
      </c>
      <c r="D228" s="14"/>
    </row>
    <row r="229" spans="1:21" s="10" customFormat="1">
      <c r="A229" s="4">
        <v>228</v>
      </c>
      <c r="B229" s="13" t="s">
        <v>299</v>
      </c>
      <c r="C229" s="20" t="str">
        <f>IF(経営情報!F46="","",経営情報!F46)</f>
        <v/>
      </c>
      <c r="D229" s="14"/>
    </row>
    <row r="230" spans="1:21" s="10" customFormat="1">
      <c r="A230" s="4">
        <v>229</v>
      </c>
      <c r="B230" s="13" t="s">
        <v>300</v>
      </c>
      <c r="C230" s="17" t="str">
        <f>IF(経営情報!G46="","",経営情報!G46)</f>
        <v/>
      </c>
      <c r="D230" s="14"/>
    </row>
    <row r="231" spans="1:21" s="10" customFormat="1">
      <c r="A231" s="4">
        <v>230</v>
      </c>
      <c r="B231" s="13" t="s">
        <v>301</v>
      </c>
      <c r="C231" s="17" t="str">
        <f>IF(経営情報!H46="","",経営情報!H46)</f>
        <v/>
      </c>
      <c r="D231" s="14"/>
    </row>
    <row r="232" spans="1:21" s="10" customFormat="1">
      <c r="A232" s="4">
        <v>231</v>
      </c>
      <c r="B232" s="13" t="s">
        <v>302</v>
      </c>
      <c r="C232" s="20" t="str">
        <f>IF(経営情報!I46="","",経営情報!I46)</f>
        <v/>
      </c>
      <c r="D232" s="14"/>
    </row>
    <row r="233" spans="1:21" s="10" customFormat="1">
      <c r="A233" s="4">
        <v>232</v>
      </c>
      <c r="B233" s="13" t="s">
        <v>303</v>
      </c>
      <c r="C233" s="17" t="str">
        <f>IF(経営情報!J46="","",経営情報!J46)</f>
        <v/>
      </c>
      <c r="D233" s="14"/>
    </row>
    <row r="234" spans="1:21" s="10" customFormat="1">
      <c r="A234" s="4">
        <v>233</v>
      </c>
      <c r="B234" s="13" t="s">
        <v>304</v>
      </c>
      <c r="C234" s="17" t="str">
        <f>IF(経営情報!K46="","",経営情報!K46)</f>
        <v/>
      </c>
      <c r="D234" s="14"/>
    </row>
    <row r="235" spans="1:21" s="10" customFormat="1">
      <c r="A235" s="4">
        <v>234</v>
      </c>
      <c r="B235" s="13" t="s">
        <v>305</v>
      </c>
      <c r="C235" s="20" t="str">
        <f>IF(経営情報!C47="","",経営情報!C47)</f>
        <v/>
      </c>
      <c r="D235" s="14"/>
    </row>
    <row r="236" spans="1:21" s="10" customFormat="1">
      <c r="A236" s="4">
        <v>235</v>
      </c>
      <c r="B236" s="13" t="s">
        <v>306</v>
      </c>
      <c r="C236" s="17" t="str">
        <f>IF(経営情報!D47="","",経営情報!D47)</f>
        <v/>
      </c>
      <c r="D236" s="14"/>
    </row>
    <row r="237" spans="1:21" s="10" customFormat="1">
      <c r="A237" s="4">
        <v>236</v>
      </c>
      <c r="B237" s="13" t="s">
        <v>369</v>
      </c>
      <c r="C237" s="17" t="str">
        <f>IF(経営情報!E47="","",経営情報!E47)</f>
        <v/>
      </c>
      <c r="D237" s="14"/>
    </row>
    <row r="238" spans="1:21" s="10" customFormat="1">
      <c r="A238" s="4">
        <v>237</v>
      </c>
      <c r="B238" s="13" t="s">
        <v>307</v>
      </c>
      <c r="C238" s="20" t="str">
        <f>IF(経営情報!F47="","",経営情報!F47)</f>
        <v/>
      </c>
      <c r="D238" s="14"/>
    </row>
    <row r="239" spans="1:21" s="10" customFormat="1">
      <c r="A239" s="4">
        <v>238</v>
      </c>
      <c r="B239" s="13" t="s">
        <v>308</v>
      </c>
      <c r="C239" s="17" t="str">
        <f>IF(経営情報!G47="","",経営情報!G47)</f>
        <v/>
      </c>
      <c r="D239" s="14"/>
    </row>
    <row r="240" spans="1:21" s="10" customFormat="1">
      <c r="A240" s="4">
        <v>239</v>
      </c>
      <c r="B240" s="13" t="s">
        <v>309</v>
      </c>
      <c r="C240" s="17" t="str">
        <f>IF(経営情報!H47="","",経営情報!H47)</f>
        <v/>
      </c>
      <c r="D240" s="14"/>
    </row>
    <row r="241" spans="1:21" s="10" customFormat="1">
      <c r="A241" s="4">
        <v>240</v>
      </c>
      <c r="B241" s="13" t="s">
        <v>310</v>
      </c>
      <c r="C241" s="20" t="str">
        <f>IF(経営情報!I47="","",経営情報!I47)</f>
        <v/>
      </c>
      <c r="D241" s="14"/>
    </row>
    <row r="242" spans="1:21" s="10" customFormat="1">
      <c r="A242" s="4">
        <v>241</v>
      </c>
      <c r="B242" s="13" t="s">
        <v>311</v>
      </c>
      <c r="C242" s="17" t="str">
        <f>IF(経営情報!J47="","",経営情報!J47)</f>
        <v/>
      </c>
      <c r="D242" s="14"/>
    </row>
    <row r="243" spans="1:21" s="10" customFormat="1">
      <c r="A243" s="4">
        <v>242</v>
      </c>
      <c r="B243" s="13" t="s">
        <v>312</v>
      </c>
      <c r="C243" s="17" t="str">
        <f>IF(経営情報!K47="","",経営情報!K47)</f>
        <v/>
      </c>
      <c r="D243" s="14"/>
    </row>
    <row r="244" spans="1:21" s="10" customFormat="1">
      <c r="A244" s="4">
        <v>243</v>
      </c>
      <c r="B244" s="13" t="s">
        <v>313</v>
      </c>
      <c r="C244" s="20" t="str">
        <f>IF(経営情報!C48="","",経営情報!C48)</f>
        <v/>
      </c>
      <c r="D244" s="14"/>
    </row>
    <row r="245" spans="1:21" s="10" customFormat="1">
      <c r="A245" s="4">
        <v>244</v>
      </c>
      <c r="B245" s="13" t="s">
        <v>314</v>
      </c>
      <c r="C245" s="17" t="str">
        <f>IF(経営情報!D48="","",経営情報!D48)</f>
        <v/>
      </c>
      <c r="D245" s="14"/>
    </row>
    <row r="246" spans="1:21" s="10" customFormat="1">
      <c r="A246" s="4">
        <v>245</v>
      </c>
      <c r="B246" s="13" t="s">
        <v>370</v>
      </c>
      <c r="C246" s="17" t="str">
        <f>IF(経営情報!E48="","",経営情報!E48)</f>
        <v/>
      </c>
      <c r="D246" s="14"/>
    </row>
    <row r="247" spans="1:21" s="10" customFormat="1">
      <c r="A247" s="4">
        <v>246</v>
      </c>
      <c r="B247" s="13" t="s">
        <v>315</v>
      </c>
      <c r="C247" s="20" t="str">
        <f>IF(経営情報!F48="","",経営情報!F48)</f>
        <v/>
      </c>
      <c r="D247" s="14"/>
      <c r="U247" s="11"/>
    </row>
    <row r="248" spans="1:21" s="10" customFormat="1">
      <c r="A248" s="4">
        <v>247</v>
      </c>
      <c r="B248" s="13" t="s">
        <v>316</v>
      </c>
      <c r="C248" s="17" t="str">
        <f>IF(経営情報!G48="","",経営情報!G48)</f>
        <v/>
      </c>
      <c r="D248" s="14"/>
      <c r="U248" s="11"/>
    </row>
    <row r="249" spans="1:21" s="10" customFormat="1">
      <c r="A249" s="4">
        <v>248</v>
      </c>
      <c r="B249" s="13" t="s">
        <v>317</v>
      </c>
      <c r="C249" s="17" t="str">
        <f>IF(経営情報!H48="","",経営情報!H48)</f>
        <v/>
      </c>
      <c r="D249" s="14"/>
    </row>
    <row r="250" spans="1:21" s="10" customFormat="1">
      <c r="A250" s="4">
        <v>249</v>
      </c>
      <c r="B250" s="13" t="s">
        <v>318</v>
      </c>
      <c r="C250" s="20" t="str">
        <f>IF(経営情報!I48="","",経営情報!I48)</f>
        <v/>
      </c>
      <c r="D250" s="14"/>
    </row>
    <row r="251" spans="1:21" s="10" customFormat="1">
      <c r="A251" s="4">
        <v>250</v>
      </c>
      <c r="B251" s="13" t="s">
        <v>319</v>
      </c>
      <c r="C251" s="17" t="str">
        <f>IF(経営情報!J48="","",経営情報!J48)</f>
        <v/>
      </c>
      <c r="D251" s="14"/>
    </row>
    <row r="252" spans="1:21" s="10" customFormat="1">
      <c r="A252" s="4">
        <v>251</v>
      </c>
      <c r="B252" s="13" t="s">
        <v>320</v>
      </c>
      <c r="C252" s="17" t="str">
        <f>IF(経営情報!K48="","",経営情報!K48)</f>
        <v/>
      </c>
      <c r="D252" s="14"/>
    </row>
    <row r="253" spans="1:21" s="10" customFormat="1">
      <c r="A253" s="4">
        <v>252</v>
      </c>
      <c r="B253" s="13" t="s">
        <v>321</v>
      </c>
      <c r="C253" s="20" t="str">
        <f>IF(経営情報!C49="","",経営情報!C49)</f>
        <v/>
      </c>
      <c r="D253" s="14"/>
    </row>
    <row r="254" spans="1:21" s="10" customFormat="1">
      <c r="A254" s="4">
        <v>253</v>
      </c>
      <c r="B254" s="13" t="s">
        <v>322</v>
      </c>
      <c r="C254" s="17" t="str">
        <f>IF(経営情報!D49="","",経営情報!D49)</f>
        <v/>
      </c>
      <c r="D254" s="14"/>
    </row>
    <row r="255" spans="1:21" s="10" customFormat="1">
      <c r="A255" s="4">
        <v>254</v>
      </c>
      <c r="B255" s="13" t="s">
        <v>371</v>
      </c>
      <c r="C255" s="17" t="str">
        <f>IF(経営情報!E49="","",経営情報!E49)</f>
        <v/>
      </c>
      <c r="D255" s="14"/>
    </row>
    <row r="256" spans="1:21" s="10" customFormat="1">
      <c r="A256" s="4">
        <v>255</v>
      </c>
      <c r="B256" s="13" t="s">
        <v>323</v>
      </c>
      <c r="C256" s="20" t="str">
        <f>IF(経営情報!F49="","",経営情報!F49)</f>
        <v/>
      </c>
      <c r="D256" s="14"/>
    </row>
    <row r="257" spans="1:21" s="10" customFormat="1">
      <c r="A257" s="4">
        <v>256</v>
      </c>
      <c r="B257" s="13" t="s">
        <v>324</v>
      </c>
      <c r="C257" s="17" t="str">
        <f>IF(経営情報!G49="","",経営情報!G49)</f>
        <v/>
      </c>
      <c r="D257" s="14"/>
    </row>
    <row r="258" spans="1:21" s="10" customFormat="1">
      <c r="A258" s="4">
        <v>257</v>
      </c>
      <c r="B258" s="13" t="s">
        <v>325</v>
      </c>
      <c r="C258" s="17" t="str">
        <f>IF(経営情報!H49="","",経営情報!H49)</f>
        <v/>
      </c>
      <c r="D258" s="14"/>
    </row>
    <row r="259" spans="1:21" s="10" customFormat="1">
      <c r="A259" s="4">
        <v>258</v>
      </c>
      <c r="B259" s="13" t="s">
        <v>326</v>
      </c>
      <c r="C259" s="20" t="str">
        <f>IF(経営情報!I49="","",経営情報!I49)</f>
        <v/>
      </c>
      <c r="D259" s="14"/>
    </row>
    <row r="260" spans="1:21" s="10" customFormat="1">
      <c r="A260" s="4">
        <v>259</v>
      </c>
      <c r="B260" s="13" t="s">
        <v>327</v>
      </c>
      <c r="C260" s="17" t="str">
        <f>IF(経営情報!J49="","",経営情報!J49)</f>
        <v/>
      </c>
      <c r="D260" s="14"/>
    </row>
    <row r="261" spans="1:21" s="10" customFormat="1">
      <c r="A261" s="4">
        <v>260</v>
      </c>
      <c r="B261" s="13" t="s">
        <v>328</v>
      </c>
      <c r="C261" s="17" t="str">
        <f>IF(経営情報!K49="","",経営情報!K49)</f>
        <v/>
      </c>
      <c r="D261" s="14"/>
    </row>
    <row r="262" spans="1:21" s="10" customFormat="1">
      <c r="A262" s="4">
        <v>261</v>
      </c>
      <c r="B262" s="13" t="s">
        <v>329</v>
      </c>
      <c r="C262" s="20" t="str">
        <f>IF(経営情報!C50="","",経営情報!C50)</f>
        <v/>
      </c>
      <c r="D262" s="14"/>
    </row>
    <row r="263" spans="1:21" s="10" customFormat="1">
      <c r="A263" s="4">
        <v>262</v>
      </c>
      <c r="B263" s="13" t="s">
        <v>330</v>
      </c>
      <c r="C263" s="17" t="str">
        <f>IF(経営情報!D50="","",経営情報!D50)</f>
        <v/>
      </c>
      <c r="D263" s="14"/>
    </row>
    <row r="264" spans="1:21" s="10" customFormat="1">
      <c r="A264" s="4">
        <v>263</v>
      </c>
      <c r="B264" s="13" t="s">
        <v>372</v>
      </c>
      <c r="C264" s="17" t="str">
        <f>IF(経営情報!E50="","",経営情報!E50)</f>
        <v/>
      </c>
      <c r="D264" s="14"/>
    </row>
    <row r="265" spans="1:21" s="10" customFormat="1">
      <c r="A265" s="4">
        <v>264</v>
      </c>
      <c r="B265" s="13" t="s">
        <v>331</v>
      </c>
      <c r="C265" s="20" t="str">
        <f>IF(経営情報!F50="","",経営情報!F50)</f>
        <v/>
      </c>
      <c r="D265" s="14"/>
    </row>
    <row r="266" spans="1:21" s="10" customFormat="1">
      <c r="A266" s="4">
        <v>265</v>
      </c>
      <c r="B266" s="13" t="s">
        <v>332</v>
      </c>
      <c r="C266" s="17" t="str">
        <f>IF(経営情報!G50="","",経営情報!G50)</f>
        <v/>
      </c>
      <c r="D266" s="14"/>
    </row>
    <row r="267" spans="1:21" s="10" customFormat="1">
      <c r="A267" s="4">
        <v>266</v>
      </c>
      <c r="B267" s="13" t="s">
        <v>333</v>
      </c>
      <c r="C267" s="17" t="str">
        <f>IF(経営情報!H50="","",経営情報!H50)</f>
        <v/>
      </c>
      <c r="D267" s="14"/>
    </row>
    <row r="268" spans="1:21" s="10" customFormat="1">
      <c r="A268" s="4">
        <v>267</v>
      </c>
      <c r="B268" s="13" t="s">
        <v>334</v>
      </c>
      <c r="C268" s="20" t="str">
        <f>IF(経営情報!I50="","",経営情報!I50)</f>
        <v/>
      </c>
      <c r="D268" s="14"/>
    </row>
    <row r="269" spans="1:21" s="10" customFormat="1">
      <c r="A269" s="4">
        <v>268</v>
      </c>
      <c r="B269" s="13" t="s">
        <v>335</v>
      </c>
      <c r="C269" s="17" t="str">
        <f>IF(経営情報!J50="","",経営情報!J50)</f>
        <v/>
      </c>
      <c r="D269" s="14"/>
    </row>
    <row r="270" spans="1:21" s="10" customFormat="1">
      <c r="A270" s="4">
        <v>269</v>
      </c>
      <c r="B270" s="13" t="s">
        <v>336</v>
      </c>
      <c r="C270" s="17" t="str">
        <f>IF(経営情報!K50="","",経営情報!K50)</f>
        <v/>
      </c>
      <c r="D270" s="14"/>
      <c r="U270" s="11"/>
    </row>
    <row r="271" spans="1:21" s="10" customFormat="1">
      <c r="A271" s="4">
        <v>270</v>
      </c>
      <c r="B271" s="13" t="s">
        <v>337</v>
      </c>
      <c r="C271" s="20" t="str">
        <f>IF(経営情報!C51="","",経営情報!C51)</f>
        <v/>
      </c>
      <c r="D271" s="14"/>
    </row>
    <row r="272" spans="1:21" s="10" customFormat="1">
      <c r="A272" s="4">
        <v>271</v>
      </c>
      <c r="B272" s="13" t="s">
        <v>338</v>
      </c>
      <c r="C272" s="17" t="str">
        <f>IF(経営情報!D51="","",経営情報!D51)</f>
        <v/>
      </c>
      <c r="D272" s="14"/>
    </row>
    <row r="273" spans="1:4" s="10" customFormat="1">
      <c r="A273" s="4">
        <v>272</v>
      </c>
      <c r="B273" s="13" t="s">
        <v>373</v>
      </c>
      <c r="C273" s="17" t="str">
        <f>IF(経営情報!E51="","",経営情報!E51)</f>
        <v/>
      </c>
      <c r="D273" s="14"/>
    </row>
    <row r="274" spans="1:4" s="10" customFormat="1">
      <c r="A274" s="4">
        <v>273</v>
      </c>
      <c r="B274" s="13" t="s">
        <v>339</v>
      </c>
      <c r="C274" s="20" t="str">
        <f>IF(経営情報!F51="","",経営情報!F51)</f>
        <v/>
      </c>
      <c r="D274" s="14"/>
    </row>
    <row r="275" spans="1:4" s="10" customFormat="1">
      <c r="A275" s="4">
        <v>274</v>
      </c>
      <c r="B275" s="13" t="s">
        <v>340</v>
      </c>
      <c r="C275" s="17" t="str">
        <f>IF(経営情報!G51="","",経営情報!G51)</f>
        <v/>
      </c>
      <c r="D275" s="14"/>
    </row>
    <row r="276" spans="1:4" s="10" customFormat="1">
      <c r="A276" s="4">
        <v>275</v>
      </c>
      <c r="B276" s="13" t="s">
        <v>341</v>
      </c>
      <c r="C276" s="17" t="str">
        <f>IF(経営情報!H51="","",経営情報!H51)</f>
        <v/>
      </c>
      <c r="D276" s="14"/>
    </row>
    <row r="277" spans="1:4" s="10" customFormat="1">
      <c r="A277" s="4">
        <v>276</v>
      </c>
      <c r="B277" s="13" t="s">
        <v>342</v>
      </c>
      <c r="C277" s="20" t="str">
        <f>IF(経営情報!I51="","",経営情報!I51)</f>
        <v/>
      </c>
      <c r="D277" s="14"/>
    </row>
    <row r="278" spans="1:4" s="10" customFormat="1">
      <c r="A278" s="4">
        <v>277</v>
      </c>
      <c r="B278" s="13" t="s">
        <v>343</v>
      </c>
      <c r="C278" s="17" t="str">
        <f>IF(経営情報!J51="","",経営情報!J51)</f>
        <v/>
      </c>
      <c r="D278" s="14"/>
    </row>
    <row r="279" spans="1:4" s="10" customFormat="1">
      <c r="A279" s="4">
        <v>278</v>
      </c>
      <c r="B279" s="13" t="s">
        <v>344</v>
      </c>
      <c r="C279" s="17" t="str">
        <f>IF(経営情報!K51="","",経営情報!K51)</f>
        <v/>
      </c>
      <c r="D279" s="14"/>
    </row>
    <row r="280" spans="1:4">
      <c r="A280" s="4">
        <v>279</v>
      </c>
      <c r="B280" s="5" t="s">
        <v>3</v>
      </c>
      <c r="C280" s="42" t="str">
        <f>IF(経営情報!C56="","",経営情報!C56)</f>
        <v>一体会計(法人単位)</v>
      </c>
      <c r="D280" s="9" t="s">
        <v>30</v>
      </c>
    </row>
    <row r="281" spans="1:4">
      <c r="A281" s="4">
        <v>280</v>
      </c>
      <c r="B281" s="5" t="s">
        <v>55</v>
      </c>
      <c r="C281" s="16">
        <f>IF(経営情報!C59="","",経営情報!C59)</f>
        <v>14228800</v>
      </c>
      <c r="D281" s="8"/>
    </row>
    <row r="282" spans="1:4">
      <c r="A282" s="4">
        <v>281</v>
      </c>
      <c r="B282" s="5" t="s">
        <v>56</v>
      </c>
      <c r="C282" s="16">
        <f>IF(経営情報!C60="","",経営情報!C60)</f>
        <v>13958170</v>
      </c>
      <c r="D282" s="6"/>
    </row>
    <row r="283" spans="1:4">
      <c r="A283" s="4">
        <v>282</v>
      </c>
      <c r="B283" s="5" t="s">
        <v>57</v>
      </c>
      <c r="C283" s="16">
        <f>IF(経営情報!C61="","",経営情報!C61)</f>
        <v>270630</v>
      </c>
      <c r="D283" s="8"/>
    </row>
    <row r="284" spans="1:4">
      <c r="A284" s="4">
        <v>283</v>
      </c>
      <c r="B284" s="5" t="s">
        <v>59</v>
      </c>
      <c r="C284" s="16">
        <f>IF(経営情報!C63="","",経営情報!C63)</f>
        <v>8809844</v>
      </c>
      <c r="D284" s="8"/>
    </row>
    <row r="285" spans="1:4">
      <c r="A285" s="4">
        <v>284</v>
      </c>
      <c r="B285" s="7" t="s">
        <v>60</v>
      </c>
      <c r="C285" s="16">
        <f>IF(経営情報!C64="","",経営情報!C64)</f>
        <v>7609844</v>
      </c>
      <c r="D285" s="6"/>
    </row>
    <row r="286" spans="1:4">
      <c r="A286" s="4">
        <v>285</v>
      </c>
      <c r="B286" s="5" t="s">
        <v>61</v>
      </c>
      <c r="C286" s="16">
        <f>IF(経営情報!C65="","",経営情報!C65)</f>
        <v>1200000</v>
      </c>
      <c r="D286" s="8"/>
    </row>
    <row r="287" spans="1:4">
      <c r="A287" s="4">
        <v>286</v>
      </c>
      <c r="B287" s="5" t="s">
        <v>62</v>
      </c>
      <c r="C287" s="16" t="str">
        <f>IF(経営情報!C66="","",経営情報!C66)</f>
        <v/>
      </c>
      <c r="D287" s="6"/>
    </row>
    <row r="288" spans="1:4">
      <c r="A288" s="4">
        <v>287</v>
      </c>
      <c r="B288" s="5" t="s">
        <v>63</v>
      </c>
      <c r="C288" s="16">
        <f>IF(経営情報!C67="","",経営情報!C67)</f>
        <v>1302247</v>
      </c>
      <c r="D288" s="8"/>
    </row>
    <row r="289" spans="1:4">
      <c r="A289" s="4">
        <v>288</v>
      </c>
      <c r="B289" s="7" t="s">
        <v>64</v>
      </c>
      <c r="C289" s="16">
        <f>IF(経営情報!C68="","",経営情報!C68)</f>
        <v>0</v>
      </c>
      <c r="D289" s="8"/>
    </row>
    <row r="290" spans="1:4">
      <c r="A290" s="4">
        <v>289</v>
      </c>
      <c r="B290" s="5" t="s">
        <v>65</v>
      </c>
      <c r="C290" s="16" t="str">
        <f>IF(経営情報!C69="","",経営情報!C69)</f>
        <v/>
      </c>
      <c r="D290" s="6"/>
    </row>
    <row r="291" spans="1:4">
      <c r="A291" s="4">
        <v>290</v>
      </c>
      <c r="B291" s="5" t="s">
        <v>66</v>
      </c>
      <c r="C291" s="16">
        <f>IF(経営情報!C70="","",経営情報!C70)</f>
        <v>931627</v>
      </c>
      <c r="D291" s="6"/>
    </row>
    <row r="292" spans="1:4">
      <c r="A292" s="4">
        <v>291</v>
      </c>
      <c r="B292" s="5" t="s">
        <v>67</v>
      </c>
      <c r="C292" s="16">
        <f>IF(経営情報!C71="","",経営情報!C71)</f>
        <v>230343</v>
      </c>
      <c r="D292" s="6"/>
    </row>
    <row r="293" spans="1:4">
      <c r="A293" s="4">
        <v>292</v>
      </c>
      <c r="B293" s="5" t="s">
        <v>68</v>
      </c>
      <c r="C293" s="16">
        <f>IF(経営情報!C72="","",経営情報!C72)</f>
        <v>8360545</v>
      </c>
      <c r="D293" s="6"/>
    </row>
    <row r="294" spans="1:4">
      <c r="A294" s="4">
        <v>293</v>
      </c>
      <c r="B294" s="5" t="s">
        <v>69</v>
      </c>
      <c r="C294" s="16">
        <f>IF(経営情報!C73="","",経営情報!C73)</f>
        <v>123500</v>
      </c>
      <c r="D294" s="6"/>
    </row>
    <row r="295" spans="1:4">
      <c r="A295" s="4">
        <v>294</v>
      </c>
      <c r="B295" s="5" t="s">
        <v>70</v>
      </c>
      <c r="C295" s="16">
        <f>IF(経営情報!C74="","",経営情報!C74)</f>
        <v>120456</v>
      </c>
      <c r="D295" s="6"/>
    </row>
    <row r="296" spans="1:4">
      <c r="A296" s="4">
        <v>295</v>
      </c>
      <c r="B296" s="5" t="s">
        <v>71</v>
      </c>
      <c r="C296" s="16">
        <f>IF(経営情報!C75="","",経営情報!C75)</f>
        <v>175000</v>
      </c>
      <c r="D296" s="6"/>
    </row>
    <row r="297" spans="1:4">
      <c r="A297" s="4">
        <v>296</v>
      </c>
      <c r="B297" s="5" t="s">
        <v>72</v>
      </c>
      <c r="C297" s="16">
        <f>IF(経営情報!C76="","",経営情報!C76)</f>
        <v>150000</v>
      </c>
      <c r="D297" s="6"/>
    </row>
    <row r="298" spans="1:4">
      <c r="A298" s="4">
        <v>297</v>
      </c>
      <c r="B298" s="5" t="s">
        <v>73</v>
      </c>
      <c r="C298" s="16">
        <f>IF(経営情報!C77="","",経営情報!C77)</f>
        <v>813390</v>
      </c>
      <c r="D298" s="6"/>
    </row>
    <row r="299" spans="1:4">
      <c r="A299" s="4">
        <v>298</v>
      </c>
      <c r="B299" s="5" t="s">
        <v>74</v>
      </c>
      <c r="C299" s="16" t="str">
        <f>IF(経営情報!C78="","",経営情報!C78)</f>
        <v/>
      </c>
      <c r="D299" s="6"/>
    </row>
    <row r="300" spans="1:4">
      <c r="A300" s="4">
        <v>299</v>
      </c>
      <c r="B300" s="5" t="s">
        <v>75</v>
      </c>
      <c r="C300" s="16">
        <f>IF(経営情報!C79="","",経営情報!C79)</f>
        <v>875064</v>
      </c>
      <c r="D300" s="6"/>
    </row>
    <row r="301" spans="1:4">
      <c r="A301" s="4">
        <v>300</v>
      </c>
      <c r="B301" s="5" t="s">
        <v>76</v>
      </c>
      <c r="C301" s="16">
        <f>IF(経営情報!C80="","",経営情報!C80)</f>
        <v>64</v>
      </c>
      <c r="D301" s="6"/>
    </row>
    <row r="302" spans="1:4">
      <c r="A302" s="4">
        <v>301</v>
      </c>
      <c r="B302" s="5" t="s">
        <v>77</v>
      </c>
      <c r="C302" s="16">
        <f>IF(経営情報!C81="","",経営情報!C81)</f>
        <v>825000</v>
      </c>
      <c r="D302" s="6"/>
    </row>
    <row r="303" spans="1:4">
      <c r="A303" s="4">
        <v>302</v>
      </c>
      <c r="B303" s="5" t="s">
        <v>78</v>
      </c>
      <c r="C303" s="16">
        <f>IF(経営情報!C82="","",経営情報!C82)</f>
        <v>50000</v>
      </c>
      <c r="D303" s="6"/>
    </row>
    <row r="304" spans="1:4">
      <c r="A304" s="4">
        <v>303</v>
      </c>
      <c r="B304" s="5" t="s">
        <v>79</v>
      </c>
      <c r="C304" s="16" t="str">
        <f>IF(経営情報!C83="","",経営情報!C83)</f>
        <v/>
      </c>
      <c r="D304" s="6"/>
    </row>
    <row r="305" spans="1:4">
      <c r="A305" s="4">
        <v>304</v>
      </c>
      <c r="B305" s="5" t="s">
        <v>80</v>
      </c>
      <c r="C305" s="16" t="str">
        <f>IF(経営情報!C84="","",経営情報!C84)</f>
        <v/>
      </c>
      <c r="D305" s="6"/>
    </row>
    <row r="306" spans="1:4">
      <c r="A306" s="4">
        <v>305</v>
      </c>
      <c r="B306" s="5" t="s">
        <v>81</v>
      </c>
      <c r="C306" s="16" t="str">
        <f>IF(経営情報!C85="","",経営情報!C85)</f>
        <v/>
      </c>
      <c r="D306" s="6"/>
    </row>
    <row r="307" spans="1:4">
      <c r="A307" s="4">
        <v>306</v>
      </c>
      <c r="B307" s="5" t="s">
        <v>82</v>
      </c>
      <c r="C307" s="16" t="str">
        <f>IF(経営情報!C86="","",経営情報!C86)</f>
        <v/>
      </c>
      <c r="D307" s="6"/>
    </row>
    <row r="308" spans="1:4">
      <c r="A308" s="4">
        <v>307</v>
      </c>
      <c r="B308" s="5" t="s">
        <v>83</v>
      </c>
      <c r="C308" s="16" t="str">
        <f>IF(経営情報!C87="","",経営情報!C87)</f>
        <v/>
      </c>
      <c r="D308" s="6"/>
    </row>
    <row r="309" spans="1:4">
      <c r="A309" s="4">
        <v>308</v>
      </c>
      <c r="B309" s="5" t="s">
        <v>84</v>
      </c>
      <c r="C309" s="16">
        <f>IF(経営情報!C88="","",経営情報!C88)</f>
        <v>70000</v>
      </c>
      <c r="D309" s="6"/>
    </row>
    <row r="310" spans="1:4">
      <c r="A310" s="4">
        <v>309</v>
      </c>
      <c r="B310" s="5" t="s">
        <v>87</v>
      </c>
      <c r="C310" s="42" t="str">
        <f>IF(経営情報!C91="","",経営情報!C91)</f>
        <v>あり</v>
      </c>
      <c r="D310" s="12" t="s">
        <v>30</v>
      </c>
    </row>
    <row r="311" spans="1:4">
      <c r="A311" s="4">
        <v>310</v>
      </c>
      <c r="B311" s="5" t="s">
        <v>88</v>
      </c>
      <c r="C311" s="42" t="str">
        <f>IF(経営情報!C92="","",経営情報!C92)</f>
        <v>あり</v>
      </c>
      <c r="D311" s="12" t="s">
        <v>30</v>
      </c>
    </row>
    <row r="312" spans="1:4">
      <c r="A312" s="4">
        <v>311</v>
      </c>
      <c r="B312" s="5" t="s">
        <v>89</v>
      </c>
      <c r="C312" s="16" t="str">
        <f>IF(経営情報!C93="","",経営情報!C93)</f>
        <v/>
      </c>
      <c r="D312" s="6"/>
    </row>
    <row r="313" spans="1:4">
      <c r="A313" s="4">
        <v>312</v>
      </c>
      <c r="B313" s="5" t="s">
        <v>90</v>
      </c>
      <c r="C313" s="16" t="str">
        <f>IF(経営情報!C94="","",経営情報!C94)</f>
        <v/>
      </c>
      <c r="D313" s="6"/>
    </row>
    <row r="314" spans="1:4">
      <c r="A314" s="4">
        <v>313</v>
      </c>
      <c r="B314" s="5" t="s">
        <v>91</v>
      </c>
      <c r="C314" s="16" t="str">
        <f>IF(経営情報!C95="","",経営情報!C95)</f>
        <v/>
      </c>
      <c r="D314" s="6"/>
    </row>
    <row r="315" spans="1:4">
      <c r="A315" s="4">
        <v>314</v>
      </c>
      <c r="B315" s="5" t="s">
        <v>92</v>
      </c>
      <c r="C315" s="16" t="str">
        <f>IF(経営情報!C96="","",経営情報!C96)</f>
        <v/>
      </c>
      <c r="D315" s="6"/>
    </row>
    <row r="316" spans="1:4">
      <c r="A316" s="4">
        <v>315</v>
      </c>
      <c r="B316" s="5" t="s">
        <v>93</v>
      </c>
      <c r="C316" s="16" t="str">
        <f>IF(経営情報!C97="","",経営情報!C97)</f>
        <v/>
      </c>
      <c r="D316" s="6"/>
    </row>
    <row r="317" spans="1:4">
      <c r="A317" s="4">
        <v>316</v>
      </c>
      <c r="B317" s="5" t="s">
        <v>94</v>
      </c>
      <c r="C317" s="16" t="str">
        <f>IF(経営情報!C98="","",経営情報!C98)</f>
        <v/>
      </c>
      <c r="D317" s="6"/>
    </row>
    <row r="318" spans="1:4">
      <c r="A318" s="4">
        <v>317</v>
      </c>
      <c r="B318" s="5" t="s">
        <v>95</v>
      </c>
      <c r="C318" s="16" t="str">
        <f>IF(経営情報!C99="","",経営情報!C99)</f>
        <v/>
      </c>
      <c r="D318" s="6"/>
    </row>
    <row r="319" spans="1:4">
      <c r="A319" s="4">
        <v>318</v>
      </c>
      <c r="B319" s="5" t="s">
        <v>96</v>
      </c>
      <c r="C319" s="16" t="str">
        <f>IF(経営情報!C100="","",経営情報!C100)</f>
        <v/>
      </c>
      <c r="D319" s="6"/>
    </row>
  </sheetData>
  <phoneticPr fontId="3"/>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1c4cef2-4f7f-409b-b352-8782f1a23cfa">
      <Terms xmlns="http://schemas.microsoft.com/office/infopath/2007/PartnerControls"/>
    </lcf76f155ced4ddcb4097134ff3c332f>
    <TaxCatchAll xmlns="37b1ab49-2b45-4944-97eb-dffd8a97712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0D2646AD37BA546B46F72C91228A2B0" ma:contentTypeVersion="11" ma:contentTypeDescription="新しいドキュメントを作成します。" ma:contentTypeScope="" ma:versionID="504517082268d63047a0922917972b9b">
  <xsd:schema xmlns:xsd="http://www.w3.org/2001/XMLSchema" xmlns:xs="http://www.w3.org/2001/XMLSchema" xmlns:p="http://schemas.microsoft.com/office/2006/metadata/properties" xmlns:ns2="11c4cef2-4f7f-409b-b352-8782f1a23cfa" xmlns:ns3="37b1ab49-2b45-4944-97eb-dffd8a977122" targetNamespace="http://schemas.microsoft.com/office/2006/metadata/properties" ma:root="true" ma:fieldsID="df938413abe41da36d2fe406338d9a86" ns2:_="" ns3:_="">
    <xsd:import namespace="11c4cef2-4f7f-409b-b352-8782f1a23cfa"/>
    <xsd:import namespace="37b1ab49-2b45-4944-97eb-dffd8a97712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c4cef2-4f7f-409b-b352-8782f1a23c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23a57e6-b469-4fcf-b678-0ad13677648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b1ab49-2b45-4944-97eb-dffd8a97712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4d8f7f-86b4-4932-8075-a95dcf3d71ff}" ma:internalName="TaxCatchAll" ma:showField="CatchAllData" ma:web="37b1ab49-2b45-4944-97eb-dffd8a9771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81951C-047E-41B5-B3C1-5C7EEE83B99F}">
  <ds:schemaRefs>
    <ds:schemaRef ds:uri="http://schemas.microsoft.com/office/2006/metadata/properties"/>
    <ds:schemaRef ds:uri="http://schemas.microsoft.com/office/infopath/2007/PartnerControls"/>
    <ds:schemaRef ds:uri="11c4cef2-4f7f-409b-b352-8782f1a23cfa"/>
    <ds:schemaRef ds:uri="37b1ab49-2b45-4944-97eb-dffd8a977122"/>
  </ds:schemaRefs>
</ds:datastoreItem>
</file>

<file path=customXml/itemProps2.xml><?xml version="1.0" encoding="utf-8"?>
<ds:datastoreItem xmlns:ds="http://schemas.openxmlformats.org/officeDocument/2006/customXml" ds:itemID="{D95205C3-1A12-4611-AC4E-57EDB4DA58A4}">
  <ds:schemaRefs>
    <ds:schemaRef ds:uri="http://schemas.microsoft.com/sharepoint/v3/contenttype/forms"/>
  </ds:schemaRefs>
</ds:datastoreItem>
</file>

<file path=customXml/itemProps3.xml><?xml version="1.0" encoding="utf-8"?>
<ds:datastoreItem xmlns:ds="http://schemas.openxmlformats.org/officeDocument/2006/customXml" ds:itemID="{1E0C993B-E936-4098-929F-B3151B34AC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c4cef2-4f7f-409b-b352-8782f1a23cfa"/>
    <ds:schemaRef ds:uri="37b1ab49-2b45-4944-97eb-dffd8a9771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経営情報</vt:lpstr>
      <vt:lpstr>変更履歴</vt:lpstr>
      <vt:lpstr>定義値</vt:lpstr>
      <vt:lpstr>データ</vt:lpstr>
      <vt:lpstr>経営情報!Print_Area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泉野 直樹/Naoki Izumino</dc:creator>
  <cp:lastModifiedBy>秀樹 石川</cp:lastModifiedBy>
  <cp:lastPrinted>2024-10-18T01:19:26Z</cp:lastPrinted>
  <dcterms:created xsi:type="dcterms:W3CDTF">2024-07-18T06:58:53Z</dcterms:created>
  <dcterms:modified xsi:type="dcterms:W3CDTF">2026-03-30T06:52:23Z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0x010100A0D2646AD37BA546B46F72C91228A2B0</vt:lpwstr>
  </property>
</Properties>
</file>